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mc:AlternateContent xmlns:mc="http://schemas.openxmlformats.org/markup-compatibility/2006">
    <mc:Choice Requires="x15">
      <x15ac:absPath xmlns:x15ac="http://schemas.microsoft.com/office/spreadsheetml/2010/11/ac" url="G:\Upphandling\Upphandlingar\IT-konsulttjänster\IT-konsulttjänster 2021\15. Avropsstöd\Avropsstöd\"/>
    </mc:Choice>
  </mc:AlternateContent>
  <xr:revisionPtr revIDLastSave="0" documentId="13_ncr:1_{02C2ADFF-59FC-45FB-BCEE-1AA83668E5B5}" xr6:coauthVersionLast="47" xr6:coauthVersionMax="47" xr10:uidLastSave="{00000000-0000-0000-0000-000000000000}"/>
  <workbookProtection workbookAlgorithmName="SHA-512" workbookHashValue="meFbvGvioOjXtqNRzQXOCZWQH7m2EGNaDiRjHU7vor/y8aJz9InBQ5i29p+n4uogfBgyP7LMg7oinc67GVDChg==" workbookSaltValue="U4zTpunbR8Pbxoqrgmc9tg==" workbookSpinCount="100000" lockStructure="1"/>
  <bookViews>
    <workbookView xWindow="-110" yWindow="-110" windowWidth="19420" windowHeight="12300" tabRatio="780" xr2:uid="{00000000-000D-0000-FFFF-FFFF00000000}"/>
  </bookViews>
  <sheets>
    <sheet name="Instruktioner" sheetId="10" r:id="rId1"/>
    <sheet name="Efterfrågat resursbehov" sheetId="1" r:id="rId2"/>
    <sheet name="Index Prissättning" sheetId="11" state="hidden" r:id="rId3"/>
    <sheet name="Avropsmottagare" sheetId="7" r:id="rId4"/>
    <sheet name="Admin" sheetId="3" state="hidden" r:id="rId5"/>
    <sheet name="Prislista 2026-05-01" sheetId="8" r:id="rId6"/>
    <sheet name="DB" sheetId="4" state="hidden" r:id="rId7"/>
  </sheets>
  <definedNames>
    <definedName name="_xlnm._FilterDatabase" localSheetId="6" hidden="1">DB!$A$1:$V$1345</definedName>
    <definedName name="_xlnm._FilterDatabase" localSheetId="5" hidden="1">'Prislista 2026-05-01'!$B$7:$N$1351</definedName>
    <definedName name="_xlnm.Print_Area" localSheetId="3">Avropsmottagare!$1:$6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11" l="1"/>
  <c r="E8" i="11"/>
  <c r="E6" i="11"/>
  <c r="E7" i="11"/>
  <c r="L3" i="10"/>
  <c r="V1345" i="4"/>
  <c r="V1344" i="4"/>
  <c r="V1343" i="4"/>
  <c r="V1342" i="4"/>
  <c r="V1341" i="4"/>
  <c r="V1340" i="4"/>
  <c r="V1339" i="4"/>
  <c r="V1338" i="4"/>
  <c r="V1337" i="4"/>
  <c r="V1336" i="4"/>
  <c r="V1335" i="4"/>
  <c r="V1334" i="4"/>
  <c r="V1333" i="4"/>
  <c r="V1332" i="4"/>
  <c r="V1331" i="4"/>
  <c r="V1330" i="4"/>
  <c r="V1329" i="4"/>
  <c r="V1328" i="4"/>
  <c r="V1327" i="4"/>
  <c r="V1326" i="4"/>
  <c r="V1325" i="4"/>
  <c r="V1324" i="4"/>
  <c r="V1323" i="4"/>
  <c r="V1322" i="4"/>
  <c r="V1321" i="4"/>
  <c r="V1320" i="4"/>
  <c r="V1319" i="4"/>
  <c r="V1318" i="4"/>
  <c r="V1317" i="4"/>
  <c r="V1316" i="4"/>
  <c r="V1315" i="4"/>
  <c r="V1314" i="4"/>
  <c r="V1313" i="4"/>
  <c r="V1312" i="4"/>
  <c r="V1311" i="4"/>
  <c r="V1310" i="4"/>
  <c r="V1309" i="4"/>
  <c r="V1308" i="4"/>
  <c r="V1307" i="4"/>
  <c r="V1306" i="4"/>
  <c r="V1305" i="4"/>
  <c r="V1304" i="4"/>
  <c r="V1303" i="4"/>
  <c r="V1302" i="4"/>
  <c r="V1301" i="4"/>
  <c r="V1300" i="4"/>
  <c r="V1299" i="4"/>
  <c r="V1298" i="4"/>
  <c r="V1297" i="4"/>
  <c r="V1296" i="4"/>
  <c r="V1295" i="4"/>
  <c r="V1294" i="4"/>
  <c r="V1293" i="4"/>
  <c r="V1292" i="4"/>
  <c r="V1291" i="4"/>
  <c r="V1290" i="4"/>
  <c r="V1289" i="4"/>
  <c r="V1288" i="4"/>
  <c r="V1287" i="4"/>
  <c r="V1286" i="4"/>
  <c r="V1285" i="4"/>
  <c r="V1284" i="4"/>
  <c r="V1283" i="4"/>
  <c r="V1282" i="4"/>
  <c r="V1281" i="4"/>
  <c r="V1280" i="4"/>
  <c r="V1279" i="4"/>
  <c r="V1278" i="4"/>
  <c r="V1277" i="4"/>
  <c r="V1276" i="4"/>
  <c r="V1275" i="4"/>
  <c r="V1274" i="4"/>
  <c r="V1273" i="4"/>
  <c r="V1272" i="4"/>
  <c r="V1271" i="4"/>
  <c r="V1270" i="4"/>
  <c r="V1269" i="4"/>
  <c r="V1268" i="4"/>
  <c r="V1267" i="4"/>
  <c r="V1266" i="4"/>
  <c r="V1265" i="4"/>
  <c r="V1264" i="4"/>
  <c r="V1263" i="4"/>
  <c r="V1262" i="4"/>
  <c r="V1261" i="4"/>
  <c r="V1260" i="4"/>
  <c r="V1259" i="4"/>
  <c r="V1258" i="4"/>
  <c r="V1257" i="4"/>
  <c r="V1256" i="4"/>
  <c r="V1255" i="4"/>
  <c r="V1254" i="4"/>
  <c r="V1253" i="4"/>
  <c r="V1252" i="4"/>
  <c r="V1251" i="4"/>
  <c r="V1250" i="4"/>
  <c r="V1249" i="4"/>
  <c r="V1248" i="4"/>
  <c r="V1247" i="4"/>
  <c r="V1246" i="4"/>
  <c r="V1245" i="4"/>
  <c r="V1244" i="4"/>
  <c r="V1243" i="4"/>
  <c r="V1242" i="4"/>
  <c r="V1241" i="4"/>
  <c r="V1240" i="4"/>
  <c r="V1239" i="4"/>
  <c r="V1238" i="4"/>
  <c r="V1237" i="4"/>
  <c r="V1236" i="4"/>
  <c r="V1235" i="4"/>
  <c r="V1234" i="4"/>
  <c r="V1233" i="4"/>
  <c r="V1232" i="4"/>
  <c r="V1231" i="4"/>
  <c r="V1230" i="4"/>
  <c r="V1229" i="4"/>
  <c r="V1228" i="4"/>
  <c r="V1227" i="4"/>
  <c r="V1226" i="4"/>
  <c r="V1225" i="4"/>
  <c r="V1224" i="4"/>
  <c r="V1223" i="4"/>
  <c r="V1222" i="4"/>
  <c r="V1221" i="4"/>
  <c r="V1220" i="4"/>
  <c r="V1219" i="4"/>
  <c r="V1218" i="4"/>
  <c r="V1217" i="4"/>
  <c r="V1216" i="4"/>
  <c r="V1215" i="4"/>
  <c r="V1214" i="4"/>
  <c r="V1213" i="4"/>
  <c r="V1212" i="4"/>
  <c r="V1211" i="4"/>
  <c r="V1210" i="4"/>
  <c r="V1209" i="4"/>
  <c r="V1208" i="4"/>
  <c r="V1207" i="4"/>
  <c r="V1206" i="4"/>
  <c r="V1205" i="4"/>
  <c r="V1204" i="4"/>
  <c r="V1203" i="4"/>
  <c r="V1202" i="4"/>
  <c r="V1201" i="4"/>
  <c r="V1200" i="4"/>
  <c r="V1199" i="4"/>
  <c r="V1198" i="4"/>
  <c r="V1197" i="4"/>
  <c r="V1196" i="4"/>
  <c r="V1195" i="4"/>
  <c r="V1194" i="4"/>
  <c r="V1193" i="4"/>
  <c r="V1192" i="4"/>
  <c r="V1191" i="4"/>
  <c r="V1190" i="4"/>
  <c r="V1189" i="4"/>
  <c r="V1188" i="4"/>
  <c r="V1187" i="4"/>
  <c r="V1186" i="4"/>
  <c r="V1185" i="4"/>
  <c r="V1184" i="4"/>
  <c r="V1183" i="4"/>
  <c r="V1182" i="4"/>
  <c r="V1181" i="4"/>
  <c r="V1180" i="4"/>
  <c r="V1179" i="4"/>
  <c r="V1178" i="4"/>
  <c r="V1177" i="4"/>
  <c r="V1176" i="4"/>
  <c r="V1175" i="4"/>
  <c r="V1174" i="4"/>
  <c r="V1173" i="4"/>
  <c r="V1172" i="4"/>
  <c r="V1171" i="4"/>
  <c r="V1170" i="4"/>
  <c r="V1169" i="4"/>
  <c r="V1168" i="4"/>
  <c r="V1167" i="4"/>
  <c r="V1166" i="4"/>
  <c r="V1165" i="4"/>
  <c r="V1164" i="4"/>
  <c r="V1163" i="4"/>
  <c r="V1162" i="4"/>
  <c r="V1161" i="4"/>
  <c r="V1160" i="4"/>
  <c r="V1159" i="4"/>
  <c r="V1158" i="4"/>
  <c r="V1157" i="4"/>
  <c r="V1156" i="4"/>
  <c r="V1155" i="4"/>
  <c r="V1154" i="4"/>
  <c r="V1153" i="4"/>
  <c r="V1152" i="4"/>
  <c r="V1151" i="4"/>
  <c r="V1150" i="4"/>
  <c r="V1149" i="4"/>
  <c r="V1148" i="4"/>
  <c r="V1147" i="4"/>
  <c r="V1146" i="4"/>
  <c r="V1145" i="4"/>
  <c r="V1144" i="4"/>
  <c r="V1143" i="4"/>
  <c r="V1142" i="4"/>
  <c r="V1141" i="4"/>
  <c r="V1140" i="4"/>
  <c r="V1139" i="4"/>
  <c r="V1138" i="4"/>
  <c r="V1137" i="4"/>
  <c r="V1136" i="4"/>
  <c r="V1135" i="4"/>
  <c r="V1134" i="4"/>
  <c r="V1133" i="4"/>
  <c r="V1132" i="4"/>
  <c r="V1131" i="4"/>
  <c r="V1130" i="4"/>
  <c r="V1129" i="4"/>
  <c r="V1128" i="4"/>
  <c r="V1127" i="4"/>
  <c r="V1126" i="4"/>
  <c r="V1125" i="4"/>
  <c r="V1124" i="4"/>
  <c r="V1123" i="4"/>
  <c r="V1122" i="4"/>
  <c r="V1121" i="4"/>
  <c r="V1120" i="4"/>
  <c r="V1119" i="4"/>
  <c r="V1118" i="4"/>
  <c r="V1117" i="4"/>
  <c r="V1116" i="4"/>
  <c r="V1115" i="4"/>
  <c r="V1114" i="4"/>
  <c r="V1113" i="4"/>
  <c r="V1112" i="4"/>
  <c r="V1111" i="4"/>
  <c r="V1110" i="4"/>
  <c r="V1109" i="4"/>
  <c r="V1108" i="4"/>
  <c r="V1107" i="4"/>
  <c r="V1106" i="4"/>
  <c r="V1105" i="4"/>
  <c r="V1104" i="4"/>
  <c r="V1103" i="4"/>
  <c r="V1102" i="4"/>
  <c r="V1101" i="4"/>
  <c r="V1100" i="4"/>
  <c r="V1099" i="4"/>
  <c r="V1098" i="4"/>
  <c r="V1097" i="4"/>
  <c r="V1096" i="4"/>
  <c r="V1095" i="4"/>
  <c r="V1094" i="4"/>
  <c r="V1093" i="4"/>
  <c r="V1092" i="4"/>
  <c r="V1091" i="4"/>
  <c r="V1090" i="4"/>
  <c r="V1089" i="4"/>
  <c r="V1088" i="4"/>
  <c r="V1087" i="4"/>
  <c r="V1086" i="4"/>
  <c r="V1085" i="4"/>
  <c r="V1084" i="4"/>
  <c r="V1083" i="4"/>
  <c r="V1082" i="4"/>
  <c r="V1081" i="4"/>
  <c r="V1080" i="4"/>
  <c r="V1079" i="4"/>
  <c r="V1078" i="4"/>
  <c r="V1077" i="4"/>
  <c r="V1076" i="4"/>
  <c r="V1075" i="4"/>
  <c r="V1074" i="4"/>
  <c r="V1073" i="4"/>
  <c r="V1072" i="4"/>
  <c r="V1071" i="4"/>
  <c r="V1070" i="4"/>
  <c r="V1069" i="4"/>
  <c r="V1068" i="4"/>
  <c r="V1067" i="4"/>
  <c r="V1066" i="4"/>
  <c r="V1065" i="4"/>
  <c r="V1064" i="4"/>
  <c r="V1063" i="4"/>
  <c r="V1062" i="4"/>
  <c r="V1061" i="4"/>
  <c r="V1060" i="4"/>
  <c r="V1059" i="4"/>
  <c r="V1058" i="4"/>
  <c r="V1057" i="4"/>
  <c r="V1056" i="4"/>
  <c r="V1055" i="4"/>
  <c r="V1054" i="4"/>
  <c r="V1053" i="4"/>
  <c r="V1052" i="4"/>
  <c r="V1051" i="4"/>
  <c r="V1050" i="4"/>
  <c r="V1049" i="4"/>
  <c r="V1048" i="4"/>
  <c r="V1047" i="4"/>
  <c r="V1046" i="4"/>
  <c r="V1045" i="4"/>
  <c r="V1044" i="4"/>
  <c r="V1043" i="4"/>
  <c r="V1042" i="4"/>
  <c r="V1041" i="4"/>
  <c r="V1040" i="4"/>
  <c r="V1039" i="4"/>
  <c r="V1038" i="4"/>
  <c r="V1037" i="4"/>
  <c r="V1036" i="4"/>
  <c r="V1035" i="4"/>
  <c r="V1034" i="4"/>
  <c r="V1033" i="4"/>
  <c r="V1032" i="4"/>
  <c r="V1031" i="4"/>
  <c r="V1030" i="4"/>
  <c r="V1029" i="4"/>
  <c r="V1028" i="4"/>
  <c r="V1027" i="4"/>
  <c r="V1026" i="4"/>
  <c r="V1025" i="4"/>
  <c r="V1024" i="4"/>
  <c r="V1023" i="4"/>
  <c r="V1022" i="4"/>
  <c r="V1021" i="4"/>
  <c r="V1020" i="4"/>
  <c r="V1019" i="4"/>
  <c r="V1018" i="4"/>
  <c r="V1017" i="4"/>
  <c r="V1016" i="4"/>
  <c r="V1015" i="4"/>
  <c r="V1014" i="4"/>
  <c r="V1013" i="4"/>
  <c r="V1012" i="4"/>
  <c r="V1011" i="4"/>
  <c r="V1010" i="4"/>
  <c r="V1009" i="4"/>
  <c r="V1008" i="4"/>
  <c r="V1007" i="4"/>
  <c r="V1006" i="4"/>
  <c r="V1005" i="4"/>
  <c r="V1004" i="4"/>
  <c r="V1003" i="4"/>
  <c r="V1002" i="4"/>
  <c r="V1001" i="4"/>
  <c r="V1000" i="4"/>
  <c r="V999" i="4"/>
  <c r="V998" i="4"/>
  <c r="V997" i="4"/>
  <c r="V996" i="4"/>
  <c r="V995" i="4"/>
  <c r="V994" i="4"/>
  <c r="V993" i="4"/>
  <c r="V992" i="4"/>
  <c r="V991" i="4"/>
  <c r="V990" i="4"/>
  <c r="V989" i="4"/>
  <c r="V988" i="4"/>
  <c r="V987" i="4"/>
  <c r="V986" i="4"/>
  <c r="V985" i="4"/>
  <c r="V984" i="4"/>
  <c r="V983" i="4"/>
  <c r="V982" i="4"/>
  <c r="V981" i="4"/>
  <c r="V980" i="4"/>
  <c r="V979" i="4"/>
  <c r="V978" i="4"/>
  <c r="V977" i="4"/>
  <c r="V976" i="4"/>
  <c r="V975" i="4"/>
  <c r="V974" i="4"/>
  <c r="V973" i="4"/>
  <c r="V972" i="4"/>
  <c r="V971" i="4"/>
  <c r="V970" i="4"/>
  <c r="V969" i="4"/>
  <c r="V968" i="4"/>
  <c r="V967" i="4"/>
  <c r="V966" i="4"/>
  <c r="V965" i="4"/>
  <c r="V964" i="4"/>
  <c r="V963" i="4"/>
  <c r="V962" i="4"/>
  <c r="V961" i="4"/>
  <c r="V960" i="4"/>
  <c r="V959" i="4"/>
  <c r="V958" i="4"/>
  <c r="V957" i="4"/>
  <c r="V956" i="4"/>
  <c r="V955" i="4"/>
  <c r="V954" i="4"/>
  <c r="V953" i="4"/>
  <c r="V952" i="4"/>
  <c r="V951" i="4"/>
  <c r="V950" i="4"/>
  <c r="V949" i="4"/>
  <c r="V948" i="4"/>
  <c r="V947" i="4"/>
  <c r="V946" i="4"/>
  <c r="V945" i="4"/>
  <c r="V944" i="4"/>
  <c r="V943" i="4"/>
  <c r="V942" i="4"/>
  <c r="V941" i="4"/>
  <c r="V940" i="4"/>
  <c r="V939" i="4"/>
  <c r="V938" i="4"/>
  <c r="V937" i="4"/>
  <c r="V936" i="4"/>
  <c r="V935" i="4"/>
  <c r="V934" i="4"/>
  <c r="V933" i="4"/>
  <c r="V932" i="4"/>
  <c r="V931" i="4"/>
  <c r="V930" i="4"/>
  <c r="V929" i="4"/>
  <c r="V928" i="4"/>
  <c r="V927" i="4"/>
  <c r="V926" i="4"/>
  <c r="V925" i="4"/>
  <c r="V924" i="4"/>
  <c r="V923" i="4"/>
  <c r="V922" i="4"/>
  <c r="V921" i="4"/>
  <c r="V920" i="4"/>
  <c r="V919" i="4"/>
  <c r="V918" i="4"/>
  <c r="V917" i="4"/>
  <c r="V916" i="4"/>
  <c r="V915" i="4"/>
  <c r="V914" i="4"/>
  <c r="V913" i="4"/>
  <c r="V912" i="4"/>
  <c r="V911" i="4"/>
  <c r="V910" i="4"/>
  <c r="V909" i="4"/>
  <c r="V908" i="4"/>
  <c r="V907" i="4"/>
  <c r="V906" i="4"/>
  <c r="V905" i="4"/>
  <c r="V904" i="4"/>
  <c r="V903" i="4"/>
  <c r="V902" i="4"/>
  <c r="V901" i="4"/>
  <c r="V900" i="4"/>
  <c r="V899" i="4"/>
  <c r="V898" i="4"/>
  <c r="V897" i="4"/>
  <c r="V896" i="4"/>
  <c r="V895" i="4"/>
  <c r="V894" i="4"/>
  <c r="V893" i="4"/>
  <c r="V892" i="4"/>
  <c r="V891" i="4"/>
  <c r="V890" i="4"/>
  <c r="V889" i="4"/>
  <c r="V888" i="4"/>
  <c r="V887" i="4"/>
  <c r="V886" i="4"/>
  <c r="V885" i="4"/>
  <c r="V884" i="4"/>
  <c r="V883" i="4"/>
  <c r="V882" i="4"/>
  <c r="V881" i="4"/>
  <c r="V880" i="4"/>
  <c r="V879" i="4"/>
  <c r="V878" i="4"/>
  <c r="V877" i="4"/>
  <c r="V876" i="4"/>
  <c r="V875" i="4"/>
  <c r="V874" i="4"/>
  <c r="V873" i="4"/>
  <c r="V872" i="4"/>
  <c r="V871" i="4"/>
  <c r="V870" i="4"/>
  <c r="V869" i="4"/>
  <c r="V868" i="4"/>
  <c r="V867" i="4"/>
  <c r="V866" i="4"/>
  <c r="V865" i="4"/>
  <c r="V864" i="4"/>
  <c r="V863" i="4"/>
  <c r="V862" i="4"/>
  <c r="V861" i="4"/>
  <c r="V860" i="4"/>
  <c r="V859" i="4"/>
  <c r="V858" i="4"/>
  <c r="V857" i="4"/>
  <c r="V856" i="4"/>
  <c r="V855" i="4"/>
  <c r="V854" i="4"/>
  <c r="V853" i="4"/>
  <c r="V852" i="4"/>
  <c r="V851" i="4"/>
  <c r="V850" i="4"/>
  <c r="V849" i="4"/>
  <c r="V848" i="4"/>
  <c r="V847" i="4"/>
  <c r="V846" i="4"/>
  <c r="V845" i="4"/>
  <c r="V844" i="4"/>
  <c r="V843" i="4"/>
  <c r="V842" i="4"/>
  <c r="V841" i="4"/>
  <c r="V840" i="4"/>
  <c r="V839" i="4"/>
  <c r="V838" i="4"/>
  <c r="V837" i="4"/>
  <c r="V836" i="4"/>
  <c r="V835" i="4"/>
  <c r="V834" i="4"/>
  <c r="V833" i="4"/>
  <c r="V832" i="4"/>
  <c r="V831" i="4"/>
  <c r="V830" i="4"/>
  <c r="V829" i="4"/>
  <c r="V828" i="4"/>
  <c r="V827" i="4"/>
  <c r="V826" i="4"/>
  <c r="V825" i="4"/>
  <c r="V824" i="4"/>
  <c r="V823" i="4"/>
  <c r="V822" i="4"/>
  <c r="V821" i="4"/>
  <c r="V820" i="4"/>
  <c r="V819" i="4"/>
  <c r="V818" i="4"/>
  <c r="V817" i="4"/>
  <c r="V816" i="4"/>
  <c r="V815" i="4"/>
  <c r="V814" i="4"/>
  <c r="V813" i="4"/>
  <c r="V812" i="4"/>
  <c r="V811" i="4"/>
  <c r="V810" i="4"/>
  <c r="V809" i="4"/>
  <c r="V808" i="4"/>
  <c r="V807" i="4"/>
  <c r="V806" i="4"/>
  <c r="V805" i="4"/>
  <c r="V804" i="4"/>
  <c r="V803" i="4"/>
  <c r="V802" i="4"/>
  <c r="V801" i="4"/>
  <c r="V800" i="4"/>
  <c r="V799" i="4"/>
  <c r="V798" i="4"/>
  <c r="V797" i="4"/>
  <c r="V796" i="4"/>
  <c r="V795" i="4"/>
  <c r="V794" i="4"/>
  <c r="V793" i="4"/>
  <c r="V792" i="4"/>
  <c r="V791" i="4"/>
  <c r="V790" i="4"/>
  <c r="V789" i="4"/>
  <c r="V788" i="4"/>
  <c r="V787" i="4"/>
  <c r="V786" i="4"/>
  <c r="V785" i="4"/>
  <c r="V784" i="4"/>
  <c r="V783" i="4"/>
  <c r="V782" i="4"/>
  <c r="V781" i="4"/>
  <c r="V780" i="4"/>
  <c r="V779" i="4"/>
  <c r="V778" i="4"/>
  <c r="V777" i="4"/>
  <c r="V776" i="4"/>
  <c r="V775" i="4"/>
  <c r="V774" i="4"/>
  <c r="V773" i="4"/>
  <c r="V772" i="4"/>
  <c r="V771" i="4"/>
  <c r="V770" i="4"/>
  <c r="V769" i="4"/>
  <c r="V768" i="4"/>
  <c r="V767" i="4"/>
  <c r="V766" i="4"/>
  <c r="V765" i="4"/>
  <c r="V764" i="4"/>
  <c r="V763" i="4"/>
  <c r="V762" i="4"/>
  <c r="V761" i="4"/>
  <c r="V760" i="4"/>
  <c r="V759" i="4"/>
  <c r="V758" i="4"/>
  <c r="V757" i="4"/>
  <c r="V756" i="4"/>
  <c r="V755" i="4"/>
  <c r="V754" i="4"/>
  <c r="V753" i="4"/>
  <c r="V752" i="4"/>
  <c r="V751" i="4"/>
  <c r="V750" i="4"/>
  <c r="V749" i="4"/>
  <c r="V748" i="4"/>
  <c r="V747" i="4"/>
  <c r="V746" i="4"/>
  <c r="V745" i="4"/>
  <c r="V744" i="4"/>
  <c r="V743" i="4"/>
  <c r="V742" i="4"/>
  <c r="V741" i="4"/>
  <c r="V740" i="4"/>
  <c r="V739" i="4"/>
  <c r="V738" i="4"/>
  <c r="V737" i="4"/>
  <c r="V736" i="4"/>
  <c r="V735" i="4"/>
  <c r="V734" i="4"/>
  <c r="V733" i="4"/>
  <c r="V732" i="4"/>
  <c r="V731" i="4"/>
  <c r="V730" i="4"/>
  <c r="V729" i="4"/>
  <c r="V728" i="4"/>
  <c r="V727" i="4"/>
  <c r="V726" i="4"/>
  <c r="V725" i="4"/>
  <c r="V724" i="4"/>
  <c r="V723" i="4"/>
  <c r="V722" i="4"/>
  <c r="V721" i="4"/>
  <c r="V720" i="4"/>
  <c r="V719" i="4"/>
  <c r="V718" i="4"/>
  <c r="V717" i="4"/>
  <c r="V716" i="4"/>
  <c r="V715" i="4"/>
  <c r="V714" i="4"/>
  <c r="V713" i="4"/>
  <c r="V712" i="4"/>
  <c r="V711" i="4"/>
  <c r="V710" i="4"/>
  <c r="V709" i="4"/>
  <c r="V708" i="4"/>
  <c r="V707" i="4"/>
  <c r="V706" i="4"/>
  <c r="V705" i="4"/>
  <c r="V704" i="4"/>
  <c r="V703" i="4"/>
  <c r="V702" i="4"/>
  <c r="V701" i="4"/>
  <c r="V700" i="4"/>
  <c r="V699" i="4"/>
  <c r="V698" i="4"/>
  <c r="V697" i="4"/>
  <c r="V696" i="4"/>
  <c r="V695" i="4"/>
  <c r="V694" i="4"/>
  <c r="V693" i="4"/>
  <c r="V692" i="4"/>
  <c r="V691" i="4"/>
  <c r="V690" i="4"/>
  <c r="V689" i="4"/>
  <c r="V688" i="4"/>
  <c r="V687" i="4"/>
  <c r="V686" i="4"/>
  <c r="V685" i="4"/>
  <c r="V684" i="4"/>
  <c r="V683" i="4"/>
  <c r="V682" i="4"/>
  <c r="V681" i="4"/>
  <c r="V680" i="4"/>
  <c r="V679" i="4"/>
  <c r="V678" i="4"/>
  <c r="V677" i="4"/>
  <c r="V676" i="4"/>
  <c r="V675" i="4"/>
  <c r="V674" i="4"/>
  <c r="V673" i="4"/>
  <c r="V672" i="4"/>
  <c r="V671" i="4"/>
  <c r="V670" i="4"/>
  <c r="V669" i="4"/>
  <c r="V668" i="4"/>
  <c r="V667" i="4"/>
  <c r="V666" i="4"/>
  <c r="V665" i="4"/>
  <c r="V664" i="4"/>
  <c r="V663" i="4"/>
  <c r="V662" i="4"/>
  <c r="V661" i="4"/>
  <c r="V660" i="4"/>
  <c r="V659" i="4"/>
  <c r="V658" i="4"/>
  <c r="V657" i="4"/>
  <c r="V656" i="4"/>
  <c r="V655" i="4"/>
  <c r="V654" i="4"/>
  <c r="V653" i="4"/>
  <c r="V652" i="4"/>
  <c r="V651" i="4"/>
  <c r="V650" i="4"/>
  <c r="V649" i="4"/>
  <c r="V648" i="4"/>
  <c r="V647" i="4"/>
  <c r="V646" i="4"/>
  <c r="V645" i="4"/>
  <c r="V644" i="4"/>
  <c r="V643" i="4"/>
  <c r="V642" i="4"/>
  <c r="V641" i="4"/>
  <c r="V640" i="4"/>
  <c r="V639" i="4"/>
  <c r="V638" i="4"/>
  <c r="V637" i="4"/>
  <c r="V636" i="4"/>
  <c r="V635" i="4"/>
  <c r="V634" i="4"/>
  <c r="V633" i="4"/>
  <c r="V632" i="4"/>
  <c r="V631" i="4"/>
  <c r="V630" i="4"/>
  <c r="V629" i="4"/>
  <c r="V628" i="4"/>
  <c r="V627" i="4"/>
  <c r="V626" i="4"/>
  <c r="V625" i="4"/>
  <c r="V624" i="4"/>
  <c r="V623" i="4"/>
  <c r="V622" i="4"/>
  <c r="V621" i="4"/>
  <c r="V620" i="4"/>
  <c r="V619" i="4"/>
  <c r="V618" i="4"/>
  <c r="V617" i="4"/>
  <c r="V616" i="4"/>
  <c r="V615" i="4"/>
  <c r="V614" i="4"/>
  <c r="V613" i="4"/>
  <c r="V612" i="4"/>
  <c r="V611" i="4"/>
  <c r="V610" i="4"/>
  <c r="V609" i="4"/>
  <c r="V608" i="4"/>
  <c r="V607" i="4"/>
  <c r="V606" i="4"/>
  <c r="V605" i="4"/>
  <c r="V604" i="4"/>
  <c r="V603" i="4"/>
  <c r="V602" i="4"/>
  <c r="V601" i="4"/>
  <c r="V600" i="4"/>
  <c r="V599" i="4"/>
  <c r="V598" i="4"/>
  <c r="V597" i="4"/>
  <c r="V596" i="4"/>
  <c r="V595" i="4"/>
  <c r="V594" i="4"/>
  <c r="V593" i="4"/>
  <c r="V592" i="4"/>
  <c r="V591" i="4"/>
  <c r="V590" i="4"/>
  <c r="V589" i="4"/>
  <c r="V588" i="4"/>
  <c r="V587" i="4"/>
  <c r="V586" i="4"/>
  <c r="V585" i="4"/>
  <c r="V584" i="4"/>
  <c r="V583" i="4"/>
  <c r="V582" i="4"/>
  <c r="V581" i="4"/>
  <c r="V580" i="4"/>
  <c r="V579" i="4"/>
  <c r="V578" i="4"/>
  <c r="V577" i="4"/>
  <c r="V576" i="4"/>
  <c r="V575" i="4"/>
  <c r="V574" i="4"/>
  <c r="V573" i="4"/>
  <c r="V572" i="4"/>
  <c r="V571" i="4"/>
  <c r="V570" i="4"/>
  <c r="V569" i="4"/>
  <c r="V568" i="4"/>
  <c r="V567" i="4"/>
  <c r="V566" i="4"/>
  <c r="V565" i="4"/>
  <c r="V564" i="4"/>
  <c r="V563" i="4"/>
  <c r="V562" i="4"/>
  <c r="V561" i="4"/>
  <c r="V560" i="4"/>
  <c r="V559" i="4"/>
  <c r="V558" i="4"/>
  <c r="V557" i="4"/>
  <c r="V556" i="4"/>
  <c r="V555" i="4"/>
  <c r="V554" i="4"/>
  <c r="V553" i="4"/>
  <c r="V552" i="4"/>
  <c r="V551" i="4"/>
  <c r="V550" i="4"/>
  <c r="V549" i="4"/>
  <c r="V548" i="4"/>
  <c r="V547" i="4"/>
  <c r="V546" i="4"/>
  <c r="V545" i="4"/>
  <c r="V544" i="4"/>
  <c r="V543" i="4"/>
  <c r="V542" i="4"/>
  <c r="V541" i="4"/>
  <c r="V540" i="4"/>
  <c r="V539" i="4"/>
  <c r="V538" i="4"/>
  <c r="V537" i="4"/>
  <c r="V536" i="4"/>
  <c r="V535" i="4"/>
  <c r="V534" i="4"/>
  <c r="V533" i="4"/>
  <c r="V532" i="4"/>
  <c r="V531" i="4"/>
  <c r="V530" i="4"/>
  <c r="V529" i="4"/>
  <c r="V528" i="4"/>
  <c r="V527" i="4"/>
  <c r="V526" i="4"/>
  <c r="V525" i="4"/>
  <c r="V524" i="4"/>
  <c r="V523" i="4"/>
  <c r="V522" i="4"/>
  <c r="V521" i="4"/>
  <c r="V520" i="4"/>
  <c r="V519" i="4"/>
  <c r="V518" i="4"/>
  <c r="V517" i="4"/>
  <c r="V516" i="4"/>
  <c r="V515" i="4"/>
  <c r="V514" i="4"/>
  <c r="V513" i="4"/>
  <c r="V512" i="4"/>
  <c r="V511" i="4"/>
  <c r="V510" i="4"/>
  <c r="V509" i="4"/>
  <c r="V508" i="4"/>
  <c r="V507" i="4"/>
  <c r="V506" i="4"/>
  <c r="V505" i="4"/>
  <c r="V504" i="4"/>
  <c r="V503" i="4"/>
  <c r="V502" i="4"/>
  <c r="V501" i="4"/>
  <c r="V500" i="4"/>
  <c r="V499" i="4"/>
  <c r="V498" i="4"/>
  <c r="V497" i="4"/>
  <c r="V496" i="4"/>
  <c r="V495" i="4"/>
  <c r="V494" i="4"/>
  <c r="V493" i="4"/>
  <c r="V492" i="4"/>
  <c r="V491" i="4"/>
  <c r="V490" i="4"/>
  <c r="V489" i="4"/>
  <c r="V488" i="4"/>
  <c r="V487" i="4"/>
  <c r="V486" i="4"/>
  <c r="V485" i="4"/>
  <c r="V484" i="4"/>
  <c r="V483" i="4"/>
  <c r="V482" i="4"/>
  <c r="V481" i="4"/>
  <c r="V480" i="4"/>
  <c r="V479" i="4"/>
  <c r="V478" i="4"/>
  <c r="V477" i="4"/>
  <c r="V476" i="4"/>
  <c r="V475" i="4"/>
  <c r="V474" i="4"/>
  <c r="V473" i="4"/>
  <c r="V472" i="4"/>
  <c r="V471" i="4"/>
  <c r="V470" i="4"/>
  <c r="V469" i="4"/>
  <c r="V468" i="4"/>
  <c r="V467" i="4"/>
  <c r="V466" i="4"/>
  <c r="V465" i="4"/>
  <c r="V464" i="4"/>
  <c r="V463" i="4"/>
  <c r="V462" i="4"/>
  <c r="V461" i="4"/>
  <c r="V460" i="4"/>
  <c r="V459" i="4"/>
  <c r="V458" i="4"/>
  <c r="V457" i="4"/>
  <c r="V456" i="4"/>
  <c r="V455" i="4"/>
  <c r="V454" i="4"/>
  <c r="V453" i="4"/>
  <c r="V452" i="4"/>
  <c r="V451" i="4"/>
  <c r="V450" i="4"/>
  <c r="V449" i="4"/>
  <c r="V448" i="4"/>
  <c r="V447" i="4"/>
  <c r="V446" i="4"/>
  <c r="V445" i="4"/>
  <c r="V444" i="4"/>
  <c r="V443" i="4"/>
  <c r="V442" i="4"/>
  <c r="V441" i="4"/>
  <c r="V440" i="4"/>
  <c r="V439" i="4"/>
  <c r="V438" i="4"/>
  <c r="V437" i="4"/>
  <c r="V436" i="4"/>
  <c r="V435" i="4"/>
  <c r="V434" i="4"/>
  <c r="V433" i="4"/>
  <c r="V432" i="4"/>
  <c r="V431" i="4"/>
  <c r="V430" i="4"/>
  <c r="V429" i="4"/>
  <c r="V428" i="4"/>
  <c r="V427" i="4"/>
  <c r="V426" i="4"/>
  <c r="V425" i="4"/>
  <c r="V424" i="4"/>
  <c r="V423" i="4"/>
  <c r="V422" i="4"/>
  <c r="V421" i="4"/>
  <c r="V420" i="4"/>
  <c r="V419" i="4"/>
  <c r="V418" i="4"/>
  <c r="V417" i="4"/>
  <c r="V416" i="4"/>
  <c r="V415" i="4"/>
  <c r="V414" i="4"/>
  <c r="V413" i="4"/>
  <c r="V412" i="4"/>
  <c r="V411" i="4"/>
  <c r="V410" i="4"/>
  <c r="V409" i="4"/>
  <c r="V408" i="4"/>
  <c r="V407" i="4"/>
  <c r="V406" i="4"/>
  <c r="V405" i="4"/>
  <c r="V404" i="4"/>
  <c r="V403" i="4"/>
  <c r="V402" i="4"/>
  <c r="V401" i="4"/>
  <c r="V400" i="4"/>
  <c r="V399" i="4"/>
  <c r="V398" i="4"/>
  <c r="V397" i="4"/>
  <c r="V396" i="4"/>
  <c r="V395" i="4"/>
  <c r="V394" i="4"/>
  <c r="V393" i="4"/>
  <c r="V392" i="4"/>
  <c r="V391" i="4"/>
  <c r="V390" i="4"/>
  <c r="V389" i="4"/>
  <c r="V388" i="4"/>
  <c r="V387" i="4"/>
  <c r="V386" i="4"/>
  <c r="V385" i="4"/>
  <c r="V384" i="4"/>
  <c r="V383" i="4"/>
  <c r="V382" i="4"/>
  <c r="V381" i="4"/>
  <c r="V380" i="4"/>
  <c r="V379" i="4"/>
  <c r="V378" i="4"/>
  <c r="V377" i="4"/>
  <c r="V376" i="4"/>
  <c r="V375" i="4"/>
  <c r="V374" i="4"/>
  <c r="V373" i="4"/>
  <c r="V372" i="4"/>
  <c r="V371" i="4"/>
  <c r="V370" i="4"/>
  <c r="V369" i="4"/>
  <c r="V368" i="4"/>
  <c r="V367" i="4"/>
  <c r="V366" i="4"/>
  <c r="V365" i="4"/>
  <c r="V364" i="4"/>
  <c r="V363" i="4"/>
  <c r="V362" i="4"/>
  <c r="V361" i="4"/>
  <c r="V360" i="4"/>
  <c r="V359" i="4"/>
  <c r="V358" i="4"/>
  <c r="V357" i="4"/>
  <c r="V356" i="4"/>
  <c r="V355" i="4"/>
  <c r="V354" i="4"/>
  <c r="V353" i="4"/>
  <c r="V352" i="4"/>
  <c r="V351" i="4"/>
  <c r="V350" i="4"/>
  <c r="V349" i="4"/>
  <c r="V348" i="4"/>
  <c r="V347" i="4"/>
  <c r="V346" i="4"/>
  <c r="V345" i="4"/>
  <c r="V344" i="4"/>
  <c r="V343" i="4"/>
  <c r="V342" i="4"/>
  <c r="V341" i="4"/>
  <c r="V340" i="4"/>
  <c r="V339" i="4"/>
  <c r="V338" i="4"/>
  <c r="V337" i="4"/>
  <c r="V336" i="4"/>
  <c r="V335" i="4"/>
  <c r="V334" i="4"/>
  <c r="V333" i="4"/>
  <c r="V332" i="4"/>
  <c r="V331" i="4"/>
  <c r="V330" i="4"/>
  <c r="V329" i="4"/>
  <c r="V328" i="4"/>
  <c r="V327" i="4"/>
  <c r="V326" i="4"/>
  <c r="V325" i="4"/>
  <c r="V324" i="4"/>
  <c r="V323" i="4"/>
  <c r="V322" i="4"/>
  <c r="V321" i="4"/>
  <c r="V320" i="4"/>
  <c r="V319" i="4"/>
  <c r="V318" i="4"/>
  <c r="V317" i="4"/>
  <c r="V316" i="4"/>
  <c r="V315" i="4"/>
  <c r="V314" i="4"/>
  <c r="V313" i="4"/>
  <c r="V312" i="4"/>
  <c r="V311" i="4"/>
  <c r="V310" i="4"/>
  <c r="V309" i="4"/>
  <c r="V308" i="4"/>
  <c r="V307" i="4"/>
  <c r="V306" i="4"/>
  <c r="V305" i="4"/>
  <c r="V304" i="4"/>
  <c r="V303" i="4"/>
  <c r="V302" i="4"/>
  <c r="V301" i="4"/>
  <c r="V300" i="4"/>
  <c r="V299" i="4"/>
  <c r="V298" i="4"/>
  <c r="V297" i="4"/>
  <c r="V296" i="4"/>
  <c r="V295" i="4"/>
  <c r="V294" i="4"/>
  <c r="V293" i="4"/>
  <c r="V292" i="4"/>
  <c r="V291" i="4"/>
  <c r="V290" i="4"/>
  <c r="V289" i="4"/>
  <c r="V288" i="4"/>
  <c r="V287" i="4"/>
  <c r="V286" i="4"/>
  <c r="V285" i="4"/>
  <c r="V284" i="4"/>
  <c r="V283" i="4"/>
  <c r="V282" i="4"/>
  <c r="V281" i="4"/>
  <c r="V280" i="4"/>
  <c r="V279" i="4"/>
  <c r="V278" i="4"/>
  <c r="V277" i="4"/>
  <c r="V276" i="4"/>
  <c r="V275" i="4"/>
  <c r="V274" i="4"/>
  <c r="V273" i="4"/>
  <c r="V272" i="4"/>
  <c r="V271" i="4"/>
  <c r="V270" i="4"/>
  <c r="V269" i="4"/>
  <c r="V268" i="4"/>
  <c r="V267" i="4"/>
  <c r="V266" i="4"/>
  <c r="V265" i="4"/>
  <c r="V264" i="4"/>
  <c r="V263" i="4"/>
  <c r="V262" i="4"/>
  <c r="V261" i="4"/>
  <c r="V260" i="4"/>
  <c r="V259" i="4"/>
  <c r="V258" i="4"/>
  <c r="V257" i="4"/>
  <c r="V256" i="4"/>
  <c r="V255" i="4"/>
  <c r="V254" i="4"/>
  <c r="V253" i="4"/>
  <c r="V252" i="4"/>
  <c r="V251" i="4"/>
  <c r="V250" i="4"/>
  <c r="V249" i="4"/>
  <c r="V248" i="4"/>
  <c r="V247" i="4"/>
  <c r="V246" i="4"/>
  <c r="V245" i="4"/>
  <c r="V244" i="4"/>
  <c r="V243" i="4"/>
  <c r="V242" i="4"/>
  <c r="V241" i="4"/>
  <c r="V240" i="4"/>
  <c r="V239" i="4"/>
  <c r="V238" i="4"/>
  <c r="V237" i="4"/>
  <c r="V236" i="4"/>
  <c r="V235" i="4"/>
  <c r="V234" i="4"/>
  <c r="V233" i="4"/>
  <c r="V232" i="4"/>
  <c r="V231" i="4"/>
  <c r="V230" i="4"/>
  <c r="V229" i="4"/>
  <c r="V228" i="4"/>
  <c r="V227" i="4"/>
  <c r="V226" i="4"/>
  <c r="V225" i="4"/>
  <c r="V224" i="4"/>
  <c r="V223" i="4"/>
  <c r="V222" i="4"/>
  <c r="V221" i="4"/>
  <c r="V220" i="4"/>
  <c r="V219" i="4"/>
  <c r="V218" i="4"/>
  <c r="V217" i="4"/>
  <c r="V216" i="4"/>
  <c r="V215" i="4"/>
  <c r="V214" i="4"/>
  <c r="V213" i="4"/>
  <c r="V212" i="4"/>
  <c r="V211" i="4"/>
  <c r="V210" i="4"/>
  <c r="V209" i="4"/>
  <c r="V208" i="4"/>
  <c r="V207" i="4"/>
  <c r="V206" i="4"/>
  <c r="V205" i="4"/>
  <c r="V204" i="4"/>
  <c r="V203" i="4"/>
  <c r="V202" i="4"/>
  <c r="V201" i="4"/>
  <c r="V200" i="4"/>
  <c r="V199" i="4"/>
  <c r="V198" i="4"/>
  <c r="V197" i="4"/>
  <c r="V196" i="4"/>
  <c r="V195" i="4"/>
  <c r="V194" i="4"/>
  <c r="V19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V12" i="4"/>
  <c r="V11" i="4"/>
  <c r="V10" i="4"/>
  <c r="V9" i="4"/>
  <c r="V8" i="4"/>
  <c r="V7" i="4"/>
  <c r="V6" i="4"/>
  <c r="V5" i="4"/>
  <c r="V4" i="4"/>
  <c r="V3" i="4"/>
  <c r="V2" i="4"/>
  <c r="F5" i="11"/>
  <c r="I3" i="8" l="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F119"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F145" i="11"/>
  <c r="F146" i="11"/>
  <c r="F147" i="11"/>
  <c r="F148" i="11"/>
  <c r="F149" i="11"/>
  <c r="F150" i="11"/>
  <c r="F151" i="11"/>
  <c r="F152" i="11"/>
  <c r="F153" i="11"/>
  <c r="F154" i="11"/>
  <c r="F155" i="11"/>
  <c r="F156" i="11"/>
  <c r="F157" i="11"/>
  <c r="F158" i="11"/>
  <c r="F159" i="11"/>
  <c r="F160" i="11"/>
  <c r="F161" i="11"/>
  <c r="F162" i="11"/>
  <c r="F163" i="11"/>
  <c r="F164" i="11"/>
  <c r="F165" i="11"/>
  <c r="F166" i="11"/>
  <c r="F167" i="11"/>
  <c r="F168" i="11"/>
  <c r="F169" i="11"/>
  <c r="F170" i="11"/>
  <c r="F171" i="11"/>
  <c r="F172" i="11"/>
  <c r="F173" i="11"/>
  <c r="F174" i="11"/>
  <c r="F175" i="11"/>
  <c r="F176" i="11"/>
  <c r="F177" i="11"/>
  <c r="F178" i="11"/>
  <c r="F179" i="11"/>
  <c r="F180" i="11"/>
  <c r="F181" i="11"/>
  <c r="F182" i="11"/>
  <c r="F183" i="11"/>
  <c r="F184" i="11"/>
  <c r="F185" i="11"/>
  <c r="F186" i="11"/>
  <c r="F187" i="11"/>
  <c r="F188" i="11"/>
  <c r="F189" i="11"/>
  <c r="F190" i="11"/>
  <c r="F191" i="11"/>
  <c r="F192" i="11"/>
  <c r="F193" i="11"/>
  <c r="F194" i="11"/>
  <c r="F195" i="11"/>
  <c r="F196" i="11"/>
  <c r="F197" i="11"/>
  <c r="F198" i="11"/>
  <c r="F199" i="11"/>
  <c r="F200" i="11"/>
  <c r="F201" i="11"/>
  <c r="F202" i="11"/>
  <c r="F203" i="11"/>
  <c r="F204" i="11"/>
  <c r="F205" i="11"/>
  <c r="F206" i="11"/>
  <c r="F207" i="11"/>
  <c r="F208" i="11"/>
  <c r="F209" i="11"/>
  <c r="F210" i="11"/>
  <c r="F211" i="11"/>
  <c r="F212" i="11"/>
  <c r="F213" i="11"/>
  <c r="F214" i="11"/>
  <c r="F215" i="11"/>
  <c r="F216" i="11"/>
  <c r="F217" i="11"/>
  <c r="F218" i="11"/>
  <c r="F219" i="11"/>
  <c r="F220" i="11"/>
  <c r="F221" i="11"/>
  <c r="F222" i="11"/>
  <c r="F223" i="11"/>
  <c r="F224" i="11"/>
  <c r="F225" i="11"/>
  <c r="F226" i="11"/>
  <c r="F227" i="11"/>
  <c r="F228" i="11"/>
  <c r="F229" i="11"/>
  <c r="F230" i="11"/>
  <c r="F231" i="11"/>
  <c r="F232" i="11"/>
  <c r="F233" i="11"/>
  <c r="F234" i="11"/>
  <c r="F235" i="11"/>
  <c r="F236" i="11"/>
  <c r="F237" i="11"/>
  <c r="F238" i="11"/>
  <c r="F239" i="11"/>
  <c r="F240" i="11"/>
  <c r="F241" i="11"/>
  <c r="F242" i="11"/>
  <c r="F243" i="11"/>
  <c r="F244" i="11"/>
  <c r="F245" i="11"/>
  <c r="F246" i="11"/>
  <c r="F247" i="11"/>
  <c r="F248" i="11"/>
  <c r="F249" i="11"/>
  <c r="F250" i="11"/>
  <c r="F251" i="11"/>
  <c r="F252" i="11"/>
  <c r="F253" i="11"/>
  <c r="F254" i="11"/>
  <c r="F255" i="11"/>
  <c r="F256" i="11"/>
  <c r="F257" i="11"/>
  <c r="F258" i="11"/>
  <c r="F259" i="11"/>
  <c r="F260" i="11"/>
  <c r="F261" i="11"/>
  <c r="F262" i="11"/>
  <c r="F263" i="11"/>
  <c r="F264" i="11"/>
  <c r="F265" i="11"/>
  <c r="F266" i="11"/>
  <c r="F267" i="11"/>
  <c r="F268" i="11"/>
  <c r="F269" i="11"/>
  <c r="F270" i="11"/>
  <c r="F271" i="11"/>
  <c r="F272" i="11"/>
  <c r="F273" i="11"/>
  <c r="F274" i="11"/>
  <c r="F275" i="11"/>
  <c r="F276" i="11"/>
  <c r="F277" i="11"/>
  <c r="F278" i="11"/>
  <c r="F279" i="11"/>
  <c r="F280" i="11"/>
  <c r="F281" i="11"/>
  <c r="F282" i="11"/>
  <c r="F283" i="11"/>
  <c r="F284" i="11"/>
  <c r="F285" i="11"/>
  <c r="F286" i="11"/>
  <c r="F287" i="11"/>
  <c r="F288" i="11"/>
  <c r="F289" i="11"/>
  <c r="F290" i="11"/>
  <c r="F291" i="11"/>
  <c r="F292" i="11"/>
  <c r="F293" i="11"/>
  <c r="F294" i="11"/>
  <c r="F295" i="11"/>
  <c r="F296" i="11"/>
  <c r="F297" i="11"/>
  <c r="F298" i="11"/>
  <c r="F299" i="11"/>
  <c r="F300" i="11"/>
  <c r="F301" i="11"/>
  <c r="F302" i="11"/>
  <c r="F303" i="11"/>
  <c r="F304" i="11"/>
  <c r="F305" i="11"/>
  <c r="F306" i="11"/>
  <c r="F307" i="11"/>
  <c r="F308" i="11"/>
  <c r="F309" i="11"/>
  <c r="F310" i="11"/>
  <c r="F311" i="11"/>
  <c r="F312" i="11"/>
  <c r="F313" i="11"/>
  <c r="F314" i="11"/>
  <c r="F315" i="11"/>
  <c r="F316" i="11"/>
  <c r="F317" i="11"/>
  <c r="F318" i="11"/>
  <c r="F319" i="11"/>
  <c r="F320" i="11"/>
  <c r="F321" i="11"/>
  <c r="F322" i="11"/>
  <c r="F323" i="11"/>
  <c r="F324" i="11"/>
  <c r="F325" i="11"/>
  <c r="F326" i="11"/>
  <c r="F327" i="11"/>
  <c r="F328" i="11"/>
  <c r="F329" i="11"/>
  <c r="F330" i="11"/>
  <c r="F331" i="11"/>
  <c r="F332" i="11"/>
  <c r="F333" i="11"/>
  <c r="F334" i="11"/>
  <c r="F335" i="11"/>
  <c r="F336" i="11"/>
  <c r="F337" i="11"/>
  <c r="F338" i="11"/>
  <c r="F339" i="11"/>
  <c r="F340" i="11"/>
  <c r="F341" i="11"/>
  <c r="F342" i="11"/>
  <c r="F343" i="11"/>
  <c r="F344" i="11"/>
  <c r="F345" i="11"/>
  <c r="F346" i="11"/>
  <c r="F347" i="11"/>
  <c r="F348" i="11"/>
  <c r="F349" i="11"/>
  <c r="F350" i="11"/>
  <c r="F351" i="11"/>
  <c r="F352" i="11"/>
  <c r="F353" i="11"/>
  <c r="F354" i="11"/>
  <c r="F355" i="11"/>
  <c r="F356" i="11"/>
  <c r="F357" i="11"/>
  <c r="F358" i="11"/>
  <c r="F359" i="11"/>
  <c r="F360" i="11"/>
  <c r="F361" i="11"/>
  <c r="F362" i="11"/>
  <c r="F363" i="11"/>
  <c r="F364" i="11"/>
  <c r="F365" i="11"/>
  <c r="F366" i="11"/>
  <c r="F367" i="11"/>
  <c r="F368" i="11"/>
  <c r="F369" i="11"/>
  <c r="F370" i="11"/>
  <c r="F371" i="11"/>
  <c r="F372" i="11"/>
  <c r="F373" i="11"/>
  <c r="F374" i="11"/>
  <c r="F375" i="11"/>
  <c r="F376" i="11"/>
  <c r="F377" i="11"/>
  <c r="F378" i="11"/>
  <c r="F379" i="11"/>
  <c r="F380" i="11"/>
  <c r="F381" i="11"/>
  <c r="F382" i="11"/>
  <c r="F383" i="11"/>
  <c r="F384" i="11"/>
  <c r="F385" i="11"/>
  <c r="F386" i="11"/>
  <c r="F387" i="11"/>
  <c r="F388" i="11"/>
  <c r="F389" i="11"/>
  <c r="F390" i="11"/>
  <c r="F391" i="11"/>
  <c r="F392" i="11"/>
  <c r="F393" i="11"/>
  <c r="F394" i="11"/>
  <c r="F395" i="11"/>
  <c r="F396" i="11"/>
  <c r="F397" i="11"/>
  <c r="F398" i="11"/>
  <c r="F399" i="11"/>
  <c r="F400" i="11"/>
  <c r="F401" i="11"/>
  <c r="F402" i="11"/>
  <c r="F403" i="11"/>
  <c r="F404" i="11"/>
  <c r="F405" i="11"/>
  <c r="F406" i="11"/>
  <c r="F407" i="11"/>
  <c r="F408" i="11"/>
  <c r="F409" i="11"/>
  <c r="F410" i="11"/>
  <c r="F411" i="11"/>
  <c r="F412" i="11"/>
  <c r="F413" i="11"/>
  <c r="F414" i="11"/>
  <c r="F415" i="11"/>
  <c r="F416" i="11"/>
  <c r="F417" i="11"/>
  <c r="F418" i="11"/>
  <c r="F419" i="11"/>
  <c r="F420" i="11"/>
  <c r="F421" i="11"/>
  <c r="F422" i="11"/>
  <c r="F423" i="11"/>
  <c r="F424" i="11"/>
  <c r="F425" i="11"/>
  <c r="F426" i="11"/>
  <c r="F427" i="11"/>
  <c r="F428" i="11"/>
  <c r="F429" i="11"/>
  <c r="F430" i="11"/>
  <c r="F431" i="11"/>
  <c r="F432" i="11"/>
  <c r="F433" i="11"/>
  <c r="F434" i="11"/>
  <c r="F435" i="11"/>
  <c r="F436" i="11"/>
  <c r="F437" i="11"/>
  <c r="F438" i="11"/>
  <c r="F439" i="11"/>
  <c r="F440" i="11"/>
  <c r="F441" i="11"/>
  <c r="F442" i="11"/>
  <c r="F443" i="11"/>
  <c r="F444" i="11"/>
  <c r="F445" i="11"/>
  <c r="F446" i="11"/>
  <c r="F447" i="11"/>
  <c r="F448" i="11"/>
  <c r="F449" i="11"/>
  <c r="F450" i="11"/>
  <c r="F451" i="11"/>
  <c r="F452" i="11"/>
  <c r="F453" i="11"/>
  <c r="F454" i="11"/>
  <c r="F455" i="11"/>
  <c r="F456" i="11"/>
  <c r="F457" i="11"/>
  <c r="F458" i="11"/>
  <c r="F459" i="11"/>
  <c r="F460" i="11"/>
  <c r="F461" i="11"/>
  <c r="F462" i="11"/>
  <c r="F463" i="11"/>
  <c r="F464" i="11"/>
  <c r="F465" i="11"/>
  <c r="F466" i="11"/>
  <c r="F467" i="11"/>
  <c r="F468" i="11"/>
  <c r="F469" i="11"/>
  <c r="F470" i="11"/>
  <c r="F471" i="11"/>
  <c r="F472" i="11"/>
  <c r="F473" i="11"/>
  <c r="F474" i="11"/>
  <c r="F475" i="11"/>
  <c r="F476" i="11"/>
  <c r="F477" i="11"/>
  <c r="F478" i="11"/>
  <c r="F479" i="11"/>
  <c r="F480" i="11"/>
  <c r="F481" i="11"/>
  <c r="F482" i="11"/>
  <c r="F483" i="11"/>
  <c r="F484" i="11"/>
  <c r="F485" i="11"/>
  <c r="F486" i="11"/>
  <c r="F487" i="11"/>
  <c r="F488" i="11"/>
  <c r="F489" i="11"/>
  <c r="F490" i="11"/>
  <c r="F491" i="11"/>
  <c r="F492" i="11"/>
  <c r="F493" i="11"/>
  <c r="F494" i="11"/>
  <c r="F495" i="11"/>
  <c r="F496" i="11"/>
  <c r="F497" i="11"/>
  <c r="F498" i="11"/>
  <c r="F499" i="11"/>
  <c r="F500" i="11"/>
  <c r="F501" i="11"/>
  <c r="F502" i="11"/>
  <c r="F503" i="11"/>
  <c r="F504" i="11"/>
  <c r="F505" i="11"/>
  <c r="F506" i="11"/>
  <c r="F507" i="11"/>
  <c r="F508" i="11"/>
  <c r="F509" i="11"/>
  <c r="F510" i="11"/>
  <c r="F511" i="11"/>
  <c r="F512" i="11"/>
  <c r="F513" i="11"/>
  <c r="F514" i="11"/>
  <c r="F515" i="11"/>
  <c r="F516" i="11"/>
  <c r="F517" i="11"/>
  <c r="F518" i="11"/>
  <c r="F519" i="11"/>
  <c r="F520" i="11"/>
  <c r="F521" i="11"/>
  <c r="F522" i="11"/>
  <c r="F523" i="11"/>
  <c r="F524" i="11"/>
  <c r="F525" i="11"/>
  <c r="F526" i="11"/>
  <c r="F527" i="11"/>
  <c r="F528" i="11"/>
  <c r="F529" i="11"/>
  <c r="F530" i="11"/>
  <c r="F531" i="11"/>
  <c r="F532" i="11"/>
  <c r="F533" i="11"/>
  <c r="F534" i="11"/>
  <c r="F535" i="11"/>
  <c r="F536" i="11"/>
  <c r="F537" i="11"/>
  <c r="F538" i="11"/>
  <c r="F539" i="11"/>
  <c r="F540" i="11"/>
  <c r="F541" i="11"/>
  <c r="F542" i="11"/>
  <c r="F543" i="11"/>
  <c r="F544" i="11"/>
  <c r="F545" i="11"/>
  <c r="F546" i="11"/>
  <c r="F547" i="11"/>
  <c r="F548" i="11"/>
  <c r="F549" i="11"/>
  <c r="F550" i="11"/>
  <c r="F551" i="11"/>
  <c r="F552" i="11"/>
  <c r="F553" i="11"/>
  <c r="F554" i="11"/>
  <c r="F555" i="11"/>
  <c r="F556" i="11"/>
  <c r="F557" i="11"/>
  <c r="F558" i="11"/>
  <c r="F559" i="11"/>
  <c r="F560" i="11"/>
  <c r="F561" i="11"/>
  <c r="F562" i="11"/>
  <c r="F563" i="11"/>
  <c r="F564" i="11"/>
  <c r="F565" i="11"/>
  <c r="F566" i="11"/>
  <c r="F567" i="11"/>
  <c r="F568" i="11"/>
  <c r="F569" i="11"/>
  <c r="F570" i="11"/>
  <c r="F571" i="11"/>
  <c r="F572" i="11"/>
  <c r="F573" i="11"/>
  <c r="F574" i="11"/>
  <c r="F575" i="11"/>
  <c r="F576" i="11"/>
  <c r="F577" i="11"/>
  <c r="F578" i="11"/>
  <c r="F579" i="11"/>
  <c r="F580" i="11"/>
  <c r="F581" i="11"/>
  <c r="F582" i="11"/>
  <c r="F583" i="11"/>
  <c r="F584" i="11"/>
  <c r="F585" i="11"/>
  <c r="F586" i="11"/>
  <c r="F587" i="11"/>
  <c r="F588" i="11"/>
  <c r="F589" i="11"/>
  <c r="F590" i="11"/>
  <c r="F591" i="11"/>
  <c r="F592" i="11"/>
  <c r="F593" i="11"/>
  <c r="F594" i="11"/>
  <c r="F595" i="11"/>
  <c r="F596" i="11"/>
  <c r="F597" i="11"/>
  <c r="F598" i="11"/>
  <c r="F599" i="11"/>
  <c r="F600" i="11"/>
  <c r="F601" i="11"/>
  <c r="F602" i="11"/>
  <c r="F603" i="11"/>
  <c r="F604" i="11"/>
  <c r="F605" i="11"/>
  <c r="F606" i="11"/>
  <c r="F607" i="11"/>
  <c r="F608" i="11"/>
  <c r="F609" i="11"/>
  <c r="F610" i="11"/>
  <c r="F611" i="11"/>
  <c r="F612" i="11"/>
  <c r="F613" i="11"/>
  <c r="F614" i="11"/>
  <c r="F615" i="11"/>
  <c r="F616" i="11"/>
  <c r="F617" i="11"/>
  <c r="F618" i="11"/>
  <c r="F619" i="11"/>
  <c r="F620" i="11"/>
  <c r="F621" i="11"/>
  <c r="F622" i="11"/>
  <c r="F623" i="11"/>
  <c r="F624" i="11"/>
  <c r="F625" i="11"/>
  <c r="F626" i="11"/>
  <c r="F627" i="11"/>
  <c r="F628" i="11"/>
  <c r="F629" i="11"/>
  <c r="F630" i="11"/>
  <c r="F631" i="11"/>
  <c r="F632" i="11"/>
  <c r="F633" i="11"/>
  <c r="F634" i="11"/>
  <c r="F635" i="11"/>
  <c r="F636" i="11"/>
  <c r="F637" i="11"/>
  <c r="F638" i="11"/>
  <c r="F639" i="11"/>
  <c r="F640" i="11"/>
  <c r="F641" i="11"/>
  <c r="F642" i="11"/>
  <c r="F643" i="11"/>
  <c r="F644" i="11"/>
  <c r="F645" i="11"/>
  <c r="F646" i="11"/>
  <c r="F647" i="11"/>
  <c r="F648" i="11"/>
  <c r="F649" i="11"/>
  <c r="F650" i="11"/>
  <c r="F651" i="11"/>
  <c r="F652" i="11"/>
  <c r="F653" i="11"/>
  <c r="F654" i="11"/>
  <c r="F655" i="11"/>
  <c r="F656" i="11"/>
  <c r="F657" i="11"/>
  <c r="F658" i="11"/>
  <c r="F659" i="11"/>
  <c r="F660" i="11"/>
  <c r="F661" i="11"/>
  <c r="F662" i="11"/>
  <c r="F663" i="11"/>
  <c r="F664" i="11"/>
  <c r="F665" i="11"/>
  <c r="F666" i="11"/>
  <c r="F667" i="11"/>
  <c r="F668" i="11"/>
  <c r="F669" i="11"/>
  <c r="F670" i="11"/>
  <c r="F671" i="11"/>
  <c r="F672" i="11"/>
  <c r="F673" i="11"/>
  <c r="F674" i="11"/>
  <c r="F675" i="11"/>
  <c r="F676" i="11"/>
  <c r="F677" i="11"/>
  <c r="F678" i="11"/>
  <c r="F679" i="11"/>
  <c r="F680" i="11"/>
  <c r="F681" i="11"/>
  <c r="F682" i="11"/>
  <c r="F683" i="11"/>
  <c r="F684" i="11"/>
  <c r="F685" i="11"/>
  <c r="F686" i="11"/>
  <c r="F687" i="11"/>
  <c r="F688" i="11"/>
  <c r="F689" i="11"/>
  <c r="F690" i="11"/>
  <c r="F691" i="11"/>
  <c r="F692" i="11"/>
  <c r="F693" i="11"/>
  <c r="F694" i="11"/>
  <c r="F695" i="11"/>
  <c r="F696" i="11"/>
  <c r="F697" i="11"/>
  <c r="F698" i="11"/>
  <c r="F699" i="11"/>
  <c r="F700" i="11"/>
  <c r="F701" i="11"/>
  <c r="F702" i="11"/>
  <c r="F703" i="11"/>
  <c r="F704" i="11"/>
  <c r="F705" i="11"/>
  <c r="F706" i="11"/>
  <c r="F707" i="11"/>
  <c r="F708" i="11"/>
  <c r="F709" i="11"/>
  <c r="F710" i="11"/>
  <c r="F711" i="11"/>
  <c r="F712" i="11"/>
  <c r="F713" i="11"/>
  <c r="F714" i="11"/>
  <c r="F715" i="11"/>
  <c r="F716" i="11"/>
  <c r="F717" i="11"/>
  <c r="F718" i="11"/>
  <c r="F719" i="11"/>
  <c r="F720" i="11"/>
  <c r="F721" i="11"/>
  <c r="F722" i="11"/>
  <c r="F723" i="11"/>
  <c r="F724" i="11"/>
  <c r="F725" i="11"/>
  <c r="F726" i="11"/>
  <c r="F727" i="11"/>
  <c r="F728" i="11"/>
  <c r="F729" i="11"/>
  <c r="F730" i="11"/>
  <c r="F731" i="11"/>
  <c r="F732" i="11"/>
  <c r="F733" i="11"/>
  <c r="F734" i="11"/>
  <c r="F735" i="11"/>
  <c r="F736" i="11"/>
  <c r="F737" i="11"/>
  <c r="F738" i="11"/>
  <c r="F739" i="11"/>
  <c r="F740" i="11"/>
  <c r="F741" i="11"/>
  <c r="F742" i="11"/>
  <c r="F743" i="11"/>
  <c r="F744" i="11"/>
  <c r="F745" i="11"/>
  <c r="F746" i="11"/>
  <c r="F747" i="11"/>
  <c r="F748" i="11"/>
  <c r="F749" i="11"/>
  <c r="F750" i="11"/>
  <c r="F751" i="11"/>
  <c r="F752" i="11"/>
  <c r="F753" i="11"/>
  <c r="F754" i="11"/>
  <c r="F755" i="11"/>
  <c r="F756" i="11"/>
  <c r="F757" i="11"/>
  <c r="F758" i="11"/>
  <c r="F759" i="11"/>
  <c r="F760" i="11"/>
  <c r="F761" i="11"/>
  <c r="F762" i="11"/>
  <c r="F763" i="11"/>
  <c r="F764" i="11"/>
  <c r="F765" i="11"/>
  <c r="F766" i="11"/>
  <c r="F767" i="11"/>
  <c r="F768" i="11"/>
  <c r="F769" i="11"/>
  <c r="F770" i="11"/>
  <c r="F771" i="11"/>
  <c r="F772" i="11"/>
  <c r="F773" i="11"/>
  <c r="F774" i="11"/>
  <c r="F775" i="11"/>
  <c r="F776" i="11"/>
  <c r="F777" i="11"/>
  <c r="F778" i="11"/>
  <c r="F779" i="11"/>
  <c r="F780" i="11"/>
  <c r="F781" i="11"/>
  <c r="F782" i="11"/>
  <c r="F783" i="11"/>
  <c r="F784" i="11"/>
  <c r="F785" i="11"/>
  <c r="F786" i="11"/>
  <c r="F787" i="11"/>
  <c r="F788" i="11"/>
  <c r="F789" i="11"/>
  <c r="F790" i="11"/>
  <c r="F791" i="11"/>
  <c r="F792" i="11"/>
  <c r="F793" i="11"/>
  <c r="F794" i="11"/>
  <c r="F795" i="11"/>
  <c r="F796" i="11"/>
  <c r="F797" i="11"/>
  <c r="F798" i="11"/>
  <c r="F799" i="11"/>
  <c r="F800" i="11"/>
  <c r="F801" i="11"/>
  <c r="F802" i="11"/>
  <c r="F803" i="11"/>
  <c r="F804" i="11"/>
  <c r="F805" i="11"/>
  <c r="F806" i="11"/>
  <c r="F807" i="11"/>
  <c r="F808" i="11"/>
  <c r="F809" i="11"/>
  <c r="F810" i="11"/>
  <c r="F811" i="11"/>
  <c r="F812" i="11"/>
  <c r="F813" i="11"/>
  <c r="F814" i="11"/>
  <c r="F815" i="11"/>
  <c r="F816" i="11"/>
  <c r="F817" i="11"/>
  <c r="F818" i="11"/>
  <c r="F819" i="11"/>
  <c r="F820" i="11"/>
  <c r="F821" i="11"/>
  <c r="F822" i="11"/>
  <c r="F823" i="11"/>
  <c r="F824" i="11"/>
  <c r="F825" i="11"/>
  <c r="F826" i="11"/>
  <c r="F827" i="11"/>
  <c r="F828" i="11"/>
  <c r="F829" i="11"/>
  <c r="F830" i="11"/>
  <c r="F831" i="11"/>
  <c r="F832" i="11"/>
  <c r="F833" i="11"/>
  <c r="F834" i="11"/>
  <c r="F835" i="11"/>
  <c r="F836" i="11"/>
  <c r="F837" i="11"/>
  <c r="F838" i="11"/>
  <c r="F839" i="11"/>
  <c r="F840" i="11"/>
  <c r="F841" i="11"/>
  <c r="F842" i="11"/>
  <c r="F843" i="11"/>
  <c r="F844" i="11"/>
  <c r="F845" i="11"/>
  <c r="F846" i="11"/>
  <c r="F847" i="11"/>
  <c r="F848" i="11"/>
  <c r="F849" i="11"/>
  <c r="F850" i="11"/>
  <c r="F851" i="11"/>
  <c r="F852" i="11"/>
  <c r="F853" i="11"/>
  <c r="F854" i="11"/>
  <c r="F855" i="11"/>
  <c r="F856" i="11"/>
  <c r="F857" i="11"/>
  <c r="F858" i="11"/>
  <c r="F859" i="11"/>
  <c r="F860" i="11"/>
  <c r="F861" i="11"/>
  <c r="F862" i="11"/>
  <c r="F863" i="11"/>
  <c r="F864" i="11"/>
  <c r="F865" i="11"/>
  <c r="F866" i="11"/>
  <c r="F867" i="11"/>
  <c r="F868" i="11"/>
  <c r="F869" i="11"/>
  <c r="F870" i="11"/>
  <c r="F871" i="11"/>
  <c r="F872" i="11"/>
  <c r="F873" i="11"/>
  <c r="F874" i="11"/>
  <c r="F875" i="11"/>
  <c r="F876" i="11"/>
  <c r="F877" i="11"/>
  <c r="F878" i="11"/>
  <c r="F879" i="11"/>
  <c r="F880" i="11"/>
  <c r="F881" i="11"/>
  <c r="F882" i="11"/>
  <c r="F883" i="11"/>
  <c r="F884" i="11"/>
  <c r="F885" i="11"/>
  <c r="F886" i="11"/>
  <c r="F887" i="11"/>
  <c r="F888" i="11"/>
  <c r="F889" i="11"/>
  <c r="F890" i="11"/>
  <c r="F891" i="11"/>
  <c r="F892" i="11"/>
  <c r="F893" i="11"/>
  <c r="F894" i="11"/>
  <c r="F895" i="11"/>
  <c r="F896" i="11"/>
  <c r="F897" i="11"/>
  <c r="F898" i="11"/>
  <c r="F899" i="11"/>
  <c r="F900" i="11"/>
  <c r="F901" i="11"/>
  <c r="F902" i="11"/>
  <c r="F903" i="11"/>
  <c r="F904" i="11"/>
  <c r="F905" i="11"/>
  <c r="F906" i="11"/>
  <c r="F907" i="11"/>
  <c r="F908" i="11"/>
  <c r="F909" i="11"/>
  <c r="F910" i="11"/>
  <c r="F911" i="11"/>
  <c r="F912" i="11"/>
  <c r="F913" i="11"/>
  <c r="F914" i="11"/>
  <c r="F915" i="11"/>
  <c r="F916" i="11"/>
  <c r="F917" i="11"/>
  <c r="F918" i="11"/>
  <c r="F919" i="11"/>
  <c r="F920" i="11"/>
  <c r="F921" i="11"/>
  <c r="F922" i="11"/>
  <c r="F923" i="11"/>
  <c r="F924" i="11"/>
  <c r="F925" i="11"/>
  <c r="F926" i="11"/>
  <c r="F927" i="11"/>
  <c r="F928" i="11"/>
  <c r="F929" i="11"/>
  <c r="F930" i="11"/>
  <c r="F931" i="11"/>
  <c r="F932" i="11"/>
  <c r="F933" i="11"/>
  <c r="F934" i="11"/>
  <c r="F935" i="11"/>
  <c r="F936" i="11"/>
  <c r="F937" i="11"/>
  <c r="F938" i="11"/>
  <c r="F939" i="11"/>
  <c r="F940" i="11"/>
  <c r="F941" i="11"/>
  <c r="F942" i="11"/>
  <c r="F943" i="11"/>
  <c r="F944" i="11"/>
  <c r="F945" i="11"/>
  <c r="F946" i="11"/>
  <c r="F947" i="11"/>
  <c r="F948" i="11"/>
  <c r="F949" i="11"/>
  <c r="F950" i="11"/>
  <c r="F951" i="11"/>
  <c r="F952" i="11"/>
  <c r="F953" i="11"/>
  <c r="F954" i="11"/>
  <c r="F955" i="11"/>
  <c r="F956" i="11"/>
  <c r="F957" i="11"/>
  <c r="F958" i="11"/>
  <c r="F959" i="11"/>
  <c r="F960" i="11"/>
  <c r="F961" i="11"/>
  <c r="F962" i="11"/>
  <c r="F963" i="11"/>
  <c r="F964" i="11"/>
  <c r="F965" i="11"/>
  <c r="F966" i="11"/>
  <c r="F967" i="11"/>
  <c r="F968" i="11"/>
  <c r="F969" i="11"/>
  <c r="F970" i="11"/>
  <c r="F971" i="11"/>
  <c r="F972" i="11"/>
  <c r="F973" i="11"/>
  <c r="F974" i="11"/>
  <c r="F975" i="11"/>
  <c r="F976" i="11"/>
  <c r="F977" i="11"/>
  <c r="F978" i="11"/>
  <c r="F979" i="11"/>
  <c r="F980" i="11"/>
  <c r="F981" i="11"/>
  <c r="F982" i="11"/>
  <c r="F983" i="11"/>
  <c r="F984" i="11"/>
  <c r="F985" i="11"/>
  <c r="F986" i="11"/>
  <c r="F987" i="11"/>
  <c r="F988" i="11"/>
  <c r="F989" i="11"/>
  <c r="F990" i="11"/>
  <c r="F991" i="11"/>
  <c r="F992" i="11"/>
  <c r="F993" i="11"/>
  <c r="F994" i="11"/>
  <c r="F995" i="11"/>
  <c r="F996" i="11"/>
  <c r="F997" i="11"/>
  <c r="F998" i="11"/>
  <c r="F999" i="11"/>
  <c r="F1000" i="11"/>
  <c r="F6" i="11"/>
  <c r="AE4" i="3" s="1"/>
  <c r="S687" i="4" s="1"/>
  <c r="U189" i="4" l="1"/>
  <c r="M195" i="8" s="1"/>
  <c r="U19" i="4"/>
  <c r="U423" i="4"/>
  <c r="M429" i="8" s="1"/>
  <c r="T169" i="4"/>
  <c r="L175" i="8" s="1"/>
  <c r="R253" i="4"/>
  <c r="J259" i="8" s="1"/>
  <c r="S123" i="4"/>
  <c r="K129" i="8" s="1"/>
  <c r="S36" i="4"/>
  <c r="K42" i="8" s="1"/>
  <c r="S202" i="4"/>
  <c r="K208" i="8" s="1"/>
  <c r="T91" i="4"/>
  <c r="L97" i="8" s="1"/>
  <c r="U395" i="4"/>
  <c r="M401" i="8" s="1"/>
  <c r="U183" i="4"/>
  <c r="M189" i="8" s="1"/>
  <c r="R158" i="4"/>
  <c r="J164" i="8" s="1"/>
  <c r="U221" i="4"/>
  <c r="M227" i="8" s="1"/>
  <c r="T107" i="4"/>
  <c r="S194" i="4"/>
  <c r="K200" i="8" s="1"/>
  <c r="U90" i="4"/>
  <c r="M96" i="8" s="1"/>
  <c r="U6" i="4"/>
  <c r="M12" i="8" s="1"/>
  <c r="U13" i="4"/>
  <c r="M19" i="8" s="1"/>
  <c r="U85" i="4"/>
  <c r="M91" i="8" s="1"/>
  <c r="U181" i="4"/>
  <c r="M187" i="8" s="1"/>
  <c r="U306" i="4"/>
  <c r="M312" i="8" s="1"/>
  <c r="R489" i="4"/>
  <c r="J495" i="8" s="1"/>
  <c r="S375" i="4"/>
  <c r="K381" i="8" s="1"/>
  <c r="R299" i="4"/>
  <c r="J305" i="8" s="1"/>
  <c r="S89" i="4"/>
  <c r="S192" i="4"/>
  <c r="S359" i="4"/>
  <c r="U299" i="4"/>
  <c r="R697" i="4"/>
  <c r="J703" i="8" s="1"/>
  <c r="U161" i="4"/>
  <c r="M167" i="8" s="1"/>
  <c r="U481" i="4"/>
  <c r="M487" i="8" s="1"/>
  <c r="T345" i="4"/>
  <c r="L351" i="8" s="1"/>
  <c r="S258" i="4"/>
  <c r="K264" i="8" s="1"/>
  <c r="U412" i="4"/>
  <c r="M418" i="8" s="1"/>
  <c r="S230" i="4"/>
  <c r="K236" i="8" s="1"/>
  <c r="U83" i="4"/>
  <c r="M89" i="8" s="1"/>
  <c r="T201" i="4"/>
  <c r="L207" i="8" s="1"/>
  <c r="U78" i="4"/>
  <c r="M84" i="8" s="1"/>
  <c r="U91" i="4"/>
  <c r="M97" i="8" s="1"/>
  <c r="U314" i="4"/>
  <c r="M320" i="8" s="1"/>
  <c r="T384" i="4"/>
  <c r="L390" i="8" s="1"/>
  <c r="S95" i="4"/>
  <c r="K101" i="8" s="1"/>
  <c r="S371" i="4"/>
  <c r="K377" i="8" s="1"/>
  <c r="U300" i="4"/>
  <c r="M306" i="8" s="1"/>
  <c r="U2" i="4"/>
  <c r="M8" i="8" s="1"/>
  <c r="T113" i="4"/>
  <c r="L119" i="8" s="1"/>
  <c r="U209" i="4"/>
  <c r="M215" i="8" s="1"/>
  <c r="R100" i="4"/>
  <c r="J106" i="8" s="1"/>
  <c r="R16" i="4"/>
  <c r="U168" i="4"/>
  <c r="U71" i="4"/>
  <c r="R163" i="4"/>
  <c r="J169" i="8" s="1"/>
  <c r="T3" i="4"/>
  <c r="L9" i="8" s="1"/>
  <c r="T87" i="4"/>
  <c r="L93" i="8" s="1"/>
  <c r="R189" i="4"/>
  <c r="J195" i="8" s="1"/>
  <c r="R67" i="4"/>
  <c r="J73" i="8" s="1"/>
  <c r="T167" i="4"/>
  <c r="L173" i="8" s="1"/>
  <c r="T70" i="4"/>
  <c r="L76" i="8" s="1"/>
  <c r="T463" i="4"/>
  <c r="L469" i="8" s="1"/>
  <c r="U28" i="4"/>
  <c r="M34" i="8" s="1"/>
  <c r="U109" i="4"/>
  <c r="M115" i="8" s="1"/>
  <c r="U210" i="4"/>
  <c r="M216" i="8" s="1"/>
  <c r="U338" i="4"/>
  <c r="M344" i="8" s="1"/>
  <c r="U649" i="4"/>
  <c r="M655" i="8" s="1"/>
  <c r="T420" i="4"/>
  <c r="L426" i="8" s="1"/>
  <c r="S17" i="4"/>
  <c r="K23" i="8" s="1"/>
  <c r="S113" i="4"/>
  <c r="K119" i="8" s="1"/>
  <c r="T231" i="4"/>
  <c r="L237" i="8" s="1"/>
  <c r="U414" i="4"/>
  <c r="M420" i="8" s="1"/>
  <c r="T343" i="4"/>
  <c r="L349" i="8" s="1"/>
  <c r="R212" i="4"/>
  <c r="J218" i="8" s="1"/>
  <c r="R84" i="4"/>
  <c r="J90" i="8" s="1"/>
  <c r="T364" i="4"/>
  <c r="R730" i="4"/>
  <c r="R389" i="4"/>
  <c r="S586" i="4"/>
  <c r="S24" i="4"/>
  <c r="K30" i="8" s="1"/>
  <c r="T433" i="4"/>
  <c r="L439" i="8" s="1"/>
  <c r="R322" i="4"/>
  <c r="J328" i="8" s="1"/>
  <c r="T306" i="4"/>
  <c r="L312" i="8" s="1"/>
  <c r="S64" i="4"/>
  <c r="K70" i="8" s="1"/>
  <c r="R197" i="4"/>
  <c r="J203" i="8" s="1"/>
  <c r="R88" i="4"/>
  <c r="J94" i="8" s="1"/>
  <c r="R4" i="4"/>
  <c r="J10" i="8" s="1"/>
  <c r="T158" i="4"/>
  <c r="L164" i="8" s="1"/>
  <c r="U59" i="4"/>
  <c r="M65" i="8" s="1"/>
  <c r="R127" i="4"/>
  <c r="J133" i="8" s="1"/>
  <c r="S27" i="4"/>
  <c r="K33" i="8" s="1"/>
  <c r="S43" i="4"/>
  <c r="K49" i="8" s="1"/>
  <c r="R173" i="4"/>
  <c r="J179" i="8" s="1"/>
  <c r="R35" i="4"/>
  <c r="J41" i="8" s="1"/>
  <c r="R152" i="4"/>
  <c r="J158" i="8" s="1"/>
  <c r="T58" i="4"/>
  <c r="L64" i="8" s="1"/>
  <c r="T487" i="4"/>
  <c r="L493" i="8" s="1"/>
  <c r="U37" i="4"/>
  <c r="M43" i="8" s="1"/>
  <c r="U115" i="4"/>
  <c r="M121" i="8" s="1"/>
  <c r="U218" i="4"/>
  <c r="T346" i="4"/>
  <c r="R782" i="4"/>
  <c r="J788" i="8" s="1"/>
  <c r="S435" i="4"/>
  <c r="S23" i="4"/>
  <c r="K29" i="8" s="1"/>
  <c r="S119" i="4"/>
  <c r="K125" i="8" s="1"/>
  <c r="T243" i="4"/>
  <c r="L249" i="8" s="1"/>
  <c r="T435" i="4"/>
  <c r="L441" i="8" s="1"/>
  <c r="U351" i="4"/>
  <c r="M357" i="8" s="1"/>
  <c r="R256" i="4"/>
  <c r="J262" i="8" s="1"/>
  <c r="R132" i="4"/>
  <c r="J138" i="8" s="1"/>
  <c r="S470" i="4"/>
  <c r="K476" i="8" s="1"/>
  <c r="T325" i="4"/>
  <c r="L331" i="8" s="1"/>
  <c r="R541" i="4"/>
  <c r="J547" i="8" s="1"/>
  <c r="S452" i="4"/>
  <c r="K458" i="8" s="1"/>
  <c r="R184" i="4"/>
  <c r="J190" i="8" s="1"/>
  <c r="S183" i="4"/>
  <c r="K189" i="8" s="1"/>
  <c r="T483" i="4"/>
  <c r="L489" i="8" s="1"/>
  <c r="S262" i="4"/>
  <c r="K268" i="8" s="1"/>
  <c r="T8" i="4"/>
  <c r="L14" i="8" s="1"/>
  <c r="T179" i="4"/>
  <c r="L185" i="8" s="1"/>
  <c r="R80" i="4"/>
  <c r="J86" i="8" s="1"/>
  <c r="S298" i="4"/>
  <c r="K304" i="8" s="1"/>
  <c r="R143" i="4"/>
  <c r="J149" i="8" s="1"/>
  <c r="U51" i="4"/>
  <c r="M57" i="8" s="1"/>
  <c r="T83" i="4"/>
  <c r="L89" i="8" s="1"/>
  <c r="T270" i="4"/>
  <c r="L276" i="8" s="1"/>
  <c r="R71" i="4"/>
  <c r="J77" i="8" s="1"/>
  <c r="T157" i="4"/>
  <c r="L163" i="8" s="1"/>
  <c r="S286" i="4"/>
  <c r="K292" i="8" s="1"/>
  <c r="U141" i="4"/>
  <c r="M147" i="8" s="1"/>
  <c r="T46" i="4"/>
  <c r="L52" i="8" s="1"/>
  <c r="R526" i="4"/>
  <c r="J532" i="8" s="1"/>
  <c r="U43" i="4"/>
  <c r="M49" i="8" s="1"/>
  <c r="U133" i="4"/>
  <c r="M139" i="8" s="1"/>
  <c r="U242" i="4"/>
  <c r="M248" i="8" s="1"/>
  <c r="T370" i="4"/>
  <c r="L376" i="8" s="1"/>
  <c r="S303" i="4"/>
  <c r="K309" i="8" s="1"/>
  <c r="T501" i="4"/>
  <c r="L507" i="8" s="1"/>
  <c r="S41" i="4"/>
  <c r="K47" i="8" s="1"/>
  <c r="S137" i="4"/>
  <c r="K143" i="8" s="1"/>
  <c r="S275" i="4"/>
  <c r="K281" i="8" s="1"/>
  <c r="S530" i="4"/>
  <c r="K536" i="8" s="1"/>
  <c r="T385" i="4"/>
  <c r="L391" i="8" s="1"/>
  <c r="S300" i="4"/>
  <c r="K306" i="8" s="1"/>
  <c r="R180" i="4"/>
  <c r="J186" i="8" s="1"/>
  <c r="S297" i="4"/>
  <c r="K303" i="8" s="1"/>
  <c r="T394" i="4"/>
  <c r="L400" i="8" s="1"/>
  <c r="U211" i="4"/>
  <c r="M217" i="8" s="1"/>
  <c r="T640" i="4"/>
  <c r="T137" i="4"/>
  <c r="L143" i="8" s="1"/>
  <c r="U164" i="4"/>
  <c r="U237" i="4"/>
  <c r="M243" i="8" s="1"/>
  <c r="T27" i="4"/>
  <c r="L33" i="8" s="1"/>
  <c r="R164" i="4"/>
  <c r="J170" i="8" s="1"/>
  <c r="R68" i="4"/>
  <c r="J74" i="8" s="1"/>
  <c r="T261" i="4"/>
  <c r="L267" i="8" s="1"/>
  <c r="T127" i="4"/>
  <c r="L133" i="8" s="1"/>
  <c r="U39" i="4"/>
  <c r="M45" i="8" s="1"/>
  <c r="T59" i="4"/>
  <c r="L65" i="8" s="1"/>
  <c r="S243" i="4"/>
  <c r="S338" i="4"/>
  <c r="T147" i="4"/>
  <c r="L153" i="8" s="1"/>
  <c r="T249" i="4"/>
  <c r="L255" i="8" s="1"/>
  <c r="T126" i="4"/>
  <c r="L132" i="8" s="1"/>
  <c r="U38" i="4"/>
  <c r="M44" i="8" s="1"/>
  <c r="R583" i="4"/>
  <c r="J589" i="8" s="1"/>
  <c r="U52" i="4"/>
  <c r="M58" i="8" s="1"/>
  <c r="U139" i="4"/>
  <c r="M145" i="8" s="1"/>
  <c r="T250" i="4"/>
  <c r="L256" i="8" s="1"/>
  <c r="U378" i="4"/>
  <c r="M384" i="8" s="1"/>
  <c r="S315" i="4"/>
  <c r="K321" i="8" s="1"/>
  <c r="S545" i="4"/>
  <c r="S47" i="4"/>
  <c r="S143" i="4"/>
  <c r="S287" i="4"/>
  <c r="K293" i="8" s="1"/>
  <c r="U562" i="4"/>
  <c r="M568" i="8" s="1"/>
  <c r="T403" i="4"/>
  <c r="L409" i="8" s="1"/>
  <c r="R344" i="4"/>
  <c r="J350" i="8" s="1"/>
  <c r="T240" i="4"/>
  <c r="L246" i="8" s="1"/>
  <c r="R361" i="4"/>
  <c r="J367" i="8" s="1"/>
  <c r="S555" i="4"/>
  <c r="K561" i="8" s="1"/>
  <c r="U259" i="4"/>
  <c r="M265" i="8" s="1"/>
  <c r="S449" i="4"/>
  <c r="K455" i="8" s="1"/>
  <c r="R149" i="4"/>
  <c r="J155" i="8" s="1"/>
  <c r="R113" i="4"/>
  <c r="J119" i="8" s="1"/>
  <c r="S67" i="4"/>
  <c r="K73" i="8" s="1"/>
  <c r="R95" i="4"/>
  <c r="J101" i="8" s="1"/>
  <c r="R188" i="4"/>
  <c r="J194" i="8" s="1"/>
  <c r="R513" i="4"/>
  <c r="J519" i="8" s="1"/>
  <c r="R343" i="4"/>
  <c r="J349" i="8" s="1"/>
  <c r="S199" i="4"/>
  <c r="K205" i="8" s="1"/>
  <c r="U311" i="4"/>
  <c r="M317" i="8" s="1"/>
  <c r="R36" i="4"/>
  <c r="J42" i="8" s="1"/>
  <c r="T210" i="4"/>
  <c r="L216" i="8" s="1"/>
  <c r="U407" i="4"/>
  <c r="M413" i="8" s="1"/>
  <c r="U153" i="4"/>
  <c r="R56" i="4"/>
  <c r="J62" i="8" s="1"/>
  <c r="S237" i="4"/>
  <c r="K243" i="8" s="1"/>
  <c r="T117" i="4"/>
  <c r="U27" i="4"/>
  <c r="M33" i="8" s="1"/>
  <c r="T23" i="4"/>
  <c r="L29" i="8" s="1"/>
  <c r="T222" i="4"/>
  <c r="L228" i="8" s="1"/>
  <c r="U260" i="4"/>
  <c r="M266" i="8" s="1"/>
  <c r="S132" i="4"/>
  <c r="K138" i="8" s="1"/>
  <c r="R235" i="4"/>
  <c r="J241" i="8" s="1"/>
  <c r="U111" i="4"/>
  <c r="M117" i="8" s="1"/>
  <c r="U26" i="4"/>
  <c r="M32" i="8" s="1"/>
  <c r="U646" i="4"/>
  <c r="M652" i="8" s="1"/>
  <c r="U61" i="4"/>
  <c r="M67" i="8" s="1"/>
  <c r="U157" i="4"/>
  <c r="M163" i="8" s="1"/>
  <c r="T274" i="4"/>
  <c r="L280" i="8" s="1"/>
  <c r="S414" i="4"/>
  <c r="K420" i="8" s="1"/>
  <c r="S339" i="4"/>
  <c r="K345" i="8" s="1"/>
  <c r="T796" i="4"/>
  <c r="L802" i="8" s="1"/>
  <c r="S65" i="4"/>
  <c r="K71" i="8" s="1"/>
  <c r="S161" i="4"/>
  <c r="K167" i="8" s="1"/>
  <c r="S319" i="4"/>
  <c r="K325" i="8" s="1"/>
  <c r="U255" i="4"/>
  <c r="M261" i="8" s="1"/>
  <c r="T467" i="4"/>
  <c r="L473" i="8" s="1"/>
  <c r="R404" i="4"/>
  <c r="J410" i="8" s="1"/>
  <c r="S304" i="4"/>
  <c r="K310" i="8" s="1"/>
  <c r="S459" i="4"/>
  <c r="S145" i="4"/>
  <c r="K151" i="8" s="1"/>
  <c r="U307" i="4"/>
  <c r="M313" i="8" s="1"/>
  <c r="U640" i="4"/>
  <c r="M646" i="8" s="1"/>
  <c r="R185" i="4"/>
  <c r="J191" i="8" s="1"/>
  <c r="S273" i="4"/>
  <c r="K279" i="8" s="1"/>
  <c r="T138" i="4"/>
  <c r="L144" i="8" s="1"/>
  <c r="S48" i="4"/>
  <c r="K54" i="8" s="1"/>
  <c r="U216" i="4"/>
  <c r="M222" i="8" s="1"/>
  <c r="R104" i="4"/>
  <c r="J110" i="8" s="1"/>
  <c r="T19" i="4"/>
  <c r="L25" i="8" s="1"/>
  <c r="R11" i="4"/>
  <c r="J17" i="8" s="1"/>
  <c r="T195" i="4"/>
  <c r="L201" i="8" s="1"/>
  <c r="S242" i="4"/>
  <c r="K248" i="8" s="1"/>
  <c r="T116" i="4"/>
  <c r="L122" i="8" s="1"/>
  <c r="S214" i="4"/>
  <c r="K220" i="8" s="1"/>
  <c r="R103" i="4"/>
  <c r="J109" i="8" s="1"/>
  <c r="U14" i="4"/>
  <c r="M20" i="8" s="1"/>
  <c r="U4" i="4"/>
  <c r="M10" i="8" s="1"/>
  <c r="U67" i="4"/>
  <c r="M73" i="8" s="1"/>
  <c r="U163" i="4"/>
  <c r="M169" i="8" s="1"/>
  <c r="U282" i="4"/>
  <c r="M288" i="8" s="1"/>
  <c r="S426" i="4"/>
  <c r="K432" i="8" s="1"/>
  <c r="S351" i="4"/>
  <c r="S255" i="4"/>
  <c r="S71" i="4"/>
  <c r="K77" i="8" s="1"/>
  <c r="S167" i="4"/>
  <c r="K173" i="8" s="1"/>
  <c r="T327" i="4"/>
  <c r="L333" i="8" s="1"/>
  <c r="U267" i="4"/>
  <c r="M273" i="8" s="1"/>
  <c r="T503" i="4"/>
  <c r="L509" i="8" s="1"/>
  <c r="U596" i="4"/>
  <c r="M602" i="8" s="1"/>
  <c r="S368" i="4"/>
  <c r="K374" i="8" s="1"/>
  <c r="S281" i="4"/>
  <c r="K287" i="8" s="1"/>
  <c r="U194" i="4"/>
  <c r="M200" i="8" s="1"/>
  <c r="U355" i="4"/>
  <c r="M361" i="8" s="1"/>
  <c r="T254" i="4"/>
  <c r="L260" i="8" s="1"/>
  <c r="T383" i="4"/>
  <c r="L389" i="8" s="1"/>
  <c r="U532" i="4"/>
  <c r="M538" i="8" s="1"/>
  <c r="S1005" i="4"/>
  <c r="K1011" i="8" s="1"/>
  <c r="R327" i="4"/>
  <c r="J333" i="8" s="1"/>
  <c r="T497" i="4"/>
  <c r="L503" i="8" s="1"/>
  <c r="R573" i="4"/>
  <c r="J579" i="8" s="1"/>
  <c r="S946" i="4"/>
  <c r="K952" i="8" s="1"/>
  <c r="R385" i="4"/>
  <c r="J391" i="8" s="1"/>
  <c r="S421" i="4"/>
  <c r="K427" i="8" s="1"/>
  <c r="S638" i="4"/>
  <c r="K644" i="8" s="1"/>
  <c r="R476" i="4"/>
  <c r="S274" i="4"/>
  <c r="T190" i="4"/>
  <c r="T128" i="4"/>
  <c r="L134" i="8" s="1"/>
  <c r="S79" i="4"/>
  <c r="K85" i="8" s="1"/>
  <c r="U261" i="4"/>
  <c r="M267" i="8" s="1"/>
  <c r="R203" i="4"/>
  <c r="J209" i="8" s="1"/>
  <c r="S159" i="4"/>
  <c r="K165" i="8" s="1"/>
  <c r="U117" i="4"/>
  <c r="M123" i="8" s="1"/>
  <c r="S84" i="4"/>
  <c r="K90" i="8" s="1"/>
  <c r="R52" i="4"/>
  <c r="J58" i="8" s="1"/>
  <c r="R20" i="4"/>
  <c r="J26" i="8" s="1"/>
  <c r="U272" i="4"/>
  <c r="M278" i="8" s="1"/>
  <c r="S209" i="4"/>
  <c r="K215" i="8" s="1"/>
  <c r="T163" i="4"/>
  <c r="L169" i="8" s="1"/>
  <c r="T122" i="4"/>
  <c r="L128" i="8" s="1"/>
  <c r="U87" i="4"/>
  <c r="T55" i="4"/>
  <c r="L61" i="8" s="1"/>
  <c r="U23" i="4"/>
  <c r="M29" i="8" s="1"/>
  <c r="T173" i="4"/>
  <c r="L179" i="8" s="1"/>
  <c r="T75" i="4"/>
  <c r="L81" i="8" s="1"/>
  <c r="T7" i="4"/>
  <c r="L13" i="8" s="1"/>
  <c r="R83" i="4"/>
  <c r="J89" i="8" s="1"/>
  <c r="U236" i="4"/>
  <c r="M242" i="8" s="1"/>
  <c r="U147" i="4"/>
  <c r="M153" i="8" s="1"/>
  <c r="S19" i="4"/>
  <c r="U249" i="4"/>
  <c r="R195" i="4"/>
  <c r="J201" i="8" s="1"/>
  <c r="T152" i="4"/>
  <c r="L158" i="8" s="1"/>
  <c r="R112" i="4"/>
  <c r="J118" i="8" s="1"/>
  <c r="R55" i="4"/>
  <c r="J61" i="8" s="1"/>
  <c r="T241" i="4"/>
  <c r="L247" i="8" s="1"/>
  <c r="S188" i="4"/>
  <c r="K194" i="8" s="1"/>
  <c r="S147" i="4"/>
  <c r="K153" i="8" s="1"/>
  <c r="R107" i="4"/>
  <c r="J113" i="8" s="1"/>
  <c r="U74" i="4"/>
  <c r="M80" i="8" s="1"/>
  <c r="U42" i="4"/>
  <c r="M48" i="8" s="1"/>
  <c r="T10" i="4"/>
  <c r="L16" i="8" s="1"/>
  <c r="T475" i="4"/>
  <c r="L481" i="8" s="1"/>
  <c r="U614" i="4"/>
  <c r="M620" i="8" s="1"/>
  <c r="U16" i="4"/>
  <c r="M22" i="8" s="1"/>
  <c r="U40" i="4"/>
  <c r="M46" i="8" s="1"/>
  <c r="U64" i="4"/>
  <c r="M70" i="8" s="1"/>
  <c r="U88" i="4"/>
  <c r="M94" i="8" s="1"/>
  <c r="U112" i="4"/>
  <c r="M118" i="8" s="1"/>
  <c r="U136" i="4"/>
  <c r="M142" i="8" s="1"/>
  <c r="U160" i="4"/>
  <c r="M166" i="8" s="1"/>
  <c r="U184" i="4"/>
  <c r="M190" i="8" s="1"/>
  <c r="T214" i="4"/>
  <c r="U246" i="4"/>
  <c r="M252" i="8" s="1"/>
  <c r="U278" i="4"/>
  <c r="T310" i="4"/>
  <c r="U342" i="4"/>
  <c r="M348" i="8" s="1"/>
  <c r="U374" i="4"/>
  <c r="M380" i="8" s="1"/>
  <c r="S420" i="4"/>
  <c r="K426" i="8" s="1"/>
  <c r="R501" i="4"/>
  <c r="J507" i="8" s="1"/>
  <c r="S685" i="4"/>
  <c r="K691" i="8" s="1"/>
  <c r="R307" i="4"/>
  <c r="J313" i="8" s="1"/>
  <c r="R347" i="4"/>
  <c r="J353" i="8" s="1"/>
  <c r="R379" i="4"/>
  <c r="J385" i="8" s="1"/>
  <c r="T426" i="4"/>
  <c r="L432" i="8" s="1"/>
  <c r="T513" i="4"/>
  <c r="L519" i="8" s="1"/>
  <c r="R251" i="4"/>
  <c r="J257" i="8" s="1"/>
  <c r="R311" i="4"/>
  <c r="J317" i="8" s="1"/>
  <c r="S20" i="4"/>
  <c r="K26" i="8" s="1"/>
  <c r="S44" i="4"/>
  <c r="K50" i="8" s="1"/>
  <c r="S68" i="4"/>
  <c r="K74" i="8" s="1"/>
  <c r="S92" i="4"/>
  <c r="K98" i="8" s="1"/>
  <c r="S116" i="4"/>
  <c r="K122" i="8" s="1"/>
  <c r="S140" i="4"/>
  <c r="K146" i="8" s="1"/>
  <c r="S164" i="4"/>
  <c r="K170" i="8" s="1"/>
  <c r="U195" i="4"/>
  <c r="M201" i="8" s="1"/>
  <c r="S239" i="4"/>
  <c r="K245" i="8" s="1"/>
  <c r="S283" i="4"/>
  <c r="S323" i="4"/>
  <c r="S367" i="4"/>
  <c r="U426" i="4"/>
  <c r="M432" i="8" s="1"/>
  <c r="R546" i="4"/>
  <c r="J552" i="8" s="1"/>
  <c r="U263" i="4"/>
  <c r="M269" i="8" s="1"/>
  <c r="T307" i="4"/>
  <c r="L313" i="8" s="1"/>
  <c r="U347" i="4"/>
  <c r="M353" i="8" s="1"/>
  <c r="T397" i="4"/>
  <c r="L403" i="8" s="1"/>
  <c r="T491" i="4"/>
  <c r="L497" i="8" s="1"/>
  <c r="S826" i="4"/>
  <c r="K832" i="8" s="1"/>
  <c r="U173" i="4"/>
  <c r="M179" i="8" s="1"/>
  <c r="R220" i="4"/>
  <c r="J226" i="8" s="1"/>
  <c r="R260" i="4"/>
  <c r="J266" i="8" s="1"/>
  <c r="R308" i="4"/>
  <c r="J314" i="8" s="1"/>
  <c r="R352" i="4"/>
  <c r="J358" i="8" s="1"/>
  <c r="R416" i="4"/>
  <c r="J422" i="8" s="1"/>
  <c r="R661" i="4"/>
  <c r="J667" i="8" s="1"/>
  <c r="U179" i="4"/>
  <c r="M185" i="8" s="1"/>
  <c r="R42" i="4"/>
  <c r="J48" i="8" s="1"/>
  <c r="R90" i="4"/>
  <c r="J96" i="8" s="1"/>
  <c r="R138" i="4"/>
  <c r="J144" i="8" s="1"/>
  <c r="R186" i="4"/>
  <c r="J192" i="8" s="1"/>
  <c r="S248" i="4"/>
  <c r="T312" i="4"/>
  <c r="S376" i="4"/>
  <c r="K382" i="8" s="1"/>
  <c r="U505" i="4"/>
  <c r="U308" i="4"/>
  <c r="M314" i="8" s="1"/>
  <c r="U372" i="4"/>
  <c r="M378" i="8" s="1"/>
  <c r="S494" i="4"/>
  <c r="K500" i="8" s="1"/>
  <c r="R305" i="4"/>
  <c r="J311" i="8" s="1"/>
  <c r="S369" i="4"/>
  <c r="K375" i="8" s="1"/>
  <c r="S483" i="4"/>
  <c r="K489" i="8" s="1"/>
  <c r="S289" i="4"/>
  <c r="K295" i="8" s="1"/>
  <c r="S353" i="4"/>
  <c r="K359" i="8" s="1"/>
  <c r="U440" i="4"/>
  <c r="M446" i="8" s="1"/>
  <c r="U269" i="4"/>
  <c r="M275" i="8" s="1"/>
  <c r="U333" i="4"/>
  <c r="M339" i="8" s="1"/>
  <c r="T406" i="4"/>
  <c r="L412" i="8" s="1"/>
  <c r="T609" i="4"/>
  <c r="L615" i="8" s="1"/>
  <c r="S151" i="4"/>
  <c r="K157" i="8" s="1"/>
  <c r="R202" i="4"/>
  <c r="J208" i="8" s="1"/>
  <c r="R266" i="4"/>
  <c r="J272" i="8" s="1"/>
  <c r="S330" i="4"/>
  <c r="K336" i="8" s="1"/>
  <c r="R401" i="4"/>
  <c r="J407" i="8" s="1"/>
  <c r="U580" i="4"/>
  <c r="M586" i="8" s="1"/>
  <c r="U217" i="4"/>
  <c r="M223" i="8" s="1"/>
  <c r="U265" i="4"/>
  <c r="U313" i="4"/>
  <c r="M319" i="8" s="1"/>
  <c r="U361" i="4"/>
  <c r="M367" i="8" s="1"/>
  <c r="U418" i="4"/>
  <c r="M424" i="8" s="1"/>
  <c r="T495" i="4"/>
  <c r="L501" i="8" s="1"/>
  <c r="R602" i="4"/>
  <c r="J608" i="8" s="1"/>
  <c r="S464" i="4"/>
  <c r="K470" i="8" s="1"/>
  <c r="T661" i="4"/>
  <c r="L667" i="8" s="1"/>
  <c r="T464" i="4"/>
  <c r="L470" i="8" s="1"/>
  <c r="U656" i="4"/>
  <c r="M662" i="8" s="1"/>
  <c r="T266" i="4"/>
  <c r="L272" i="8" s="1"/>
  <c r="T395" i="4"/>
  <c r="L401" i="8" s="1"/>
  <c r="U544" i="4"/>
  <c r="M550" i="8" s="1"/>
  <c r="R210" i="4"/>
  <c r="J216" i="8" s="1"/>
  <c r="R339" i="4"/>
  <c r="J345" i="8" s="1"/>
  <c r="T521" i="4"/>
  <c r="L527" i="8" s="1"/>
  <c r="R605" i="4"/>
  <c r="J611" i="8" s="1"/>
  <c r="U441" i="4"/>
  <c r="M447" i="8" s="1"/>
  <c r="R409" i="4"/>
  <c r="J415" i="8" s="1"/>
  <c r="R463" i="4"/>
  <c r="J469" i="8" s="1"/>
  <c r="U698" i="4"/>
  <c r="M704" i="8" s="1"/>
  <c r="R527" i="4"/>
  <c r="J533" i="8" s="1"/>
  <c r="U110" i="4"/>
  <c r="M116" i="8" s="1"/>
  <c r="U176" i="4"/>
  <c r="M182" i="8" s="1"/>
  <c r="R224" i="4"/>
  <c r="S264" i="4"/>
  <c r="K270" i="8" s="1"/>
  <c r="S312" i="4"/>
  <c r="R356" i="4"/>
  <c r="J362" i="8" s="1"/>
  <c r="R422" i="4"/>
  <c r="J428" i="8" s="1"/>
  <c r="R703" i="4"/>
  <c r="J709" i="8" s="1"/>
  <c r="R200" i="4"/>
  <c r="J206" i="8" s="1"/>
  <c r="R45" i="4"/>
  <c r="J51" i="8" s="1"/>
  <c r="R93" i="4"/>
  <c r="J99" i="8" s="1"/>
  <c r="R141" i="4"/>
  <c r="J147" i="8" s="1"/>
  <c r="T189" i="4"/>
  <c r="L195" i="8" s="1"/>
  <c r="T252" i="4"/>
  <c r="L258" i="8" s="1"/>
  <c r="S316" i="4"/>
  <c r="K322" i="8" s="1"/>
  <c r="S381" i="4"/>
  <c r="K387" i="8" s="1"/>
  <c r="S518" i="4"/>
  <c r="K524" i="8" s="1"/>
  <c r="U312" i="4"/>
  <c r="M318" i="8" s="1"/>
  <c r="T376" i="4"/>
  <c r="S506" i="4"/>
  <c r="K512" i="8" s="1"/>
  <c r="S309" i="4"/>
  <c r="K315" i="8" s="1"/>
  <c r="R373" i="4"/>
  <c r="J379" i="8" s="1"/>
  <c r="S495" i="4"/>
  <c r="K501" i="8" s="1"/>
  <c r="S293" i="4"/>
  <c r="K299" i="8" s="1"/>
  <c r="T357" i="4"/>
  <c r="L363" i="8" s="1"/>
  <c r="U449" i="4"/>
  <c r="M455" i="8" s="1"/>
  <c r="U273" i="4"/>
  <c r="T337" i="4"/>
  <c r="T412" i="4"/>
  <c r="L418" i="8" s="1"/>
  <c r="S641" i="4"/>
  <c r="K647" i="8" s="1"/>
  <c r="S154" i="4"/>
  <c r="K160" i="8" s="1"/>
  <c r="R206" i="4"/>
  <c r="J212" i="8" s="1"/>
  <c r="S270" i="4"/>
  <c r="K276" i="8" s="1"/>
  <c r="R334" i="4"/>
  <c r="J340" i="8" s="1"/>
  <c r="R407" i="4"/>
  <c r="J413" i="8" s="1"/>
  <c r="R613" i="4"/>
  <c r="J619" i="8" s="1"/>
  <c r="U220" i="4"/>
  <c r="M226" i="8" s="1"/>
  <c r="U268" i="4"/>
  <c r="M274" i="8" s="1"/>
  <c r="U316" i="4"/>
  <c r="M322" i="8" s="1"/>
  <c r="U364" i="4"/>
  <c r="M370" i="8" s="1"/>
  <c r="U427" i="4"/>
  <c r="M433" i="8" s="1"/>
  <c r="U503" i="4"/>
  <c r="M509" i="8" s="1"/>
  <c r="R629" i="4"/>
  <c r="J635" i="8" s="1"/>
  <c r="R492" i="4"/>
  <c r="J498" i="8" s="1"/>
  <c r="S716" i="4"/>
  <c r="K722" i="8" s="1"/>
  <c r="S492" i="4"/>
  <c r="K498" i="8" s="1"/>
  <c r="U704" i="4"/>
  <c r="M710" i="8" s="1"/>
  <c r="T287" i="4"/>
  <c r="L293" i="8" s="1"/>
  <c r="T416" i="4"/>
  <c r="L422" i="8" s="1"/>
  <c r="S577" i="4"/>
  <c r="K583" i="8" s="1"/>
  <c r="R231" i="4"/>
  <c r="J237" i="8" s="1"/>
  <c r="R360" i="4"/>
  <c r="J366" i="8" s="1"/>
  <c r="R562" i="4"/>
  <c r="S658" i="4"/>
  <c r="T478" i="4"/>
  <c r="L484" i="8" s="1"/>
  <c r="R445" i="4"/>
  <c r="J451" i="8" s="1"/>
  <c r="S539" i="4"/>
  <c r="K545" i="8" s="1"/>
  <c r="S460" i="4"/>
  <c r="K466" i="8" s="1"/>
  <c r="S616" i="4"/>
  <c r="K622" i="8" s="1"/>
  <c r="S253" i="4"/>
  <c r="K259" i="8" s="1"/>
  <c r="R47" i="4"/>
  <c r="J53" i="8" s="1"/>
  <c r="S190" i="4"/>
  <c r="K196" i="8" s="1"/>
  <c r="U108" i="4"/>
  <c r="M114" i="8" s="1"/>
  <c r="S12" i="4"/>
  <c r="K18" i="8" s="1"/>
  <c r="R196" i="4"/>
  <c r="J202" i="8" s="1"/>
  <c r="T79" i="4"/>
  <c r="L85" i="8" s="1"/>
  <c r="U15" i="4"/>
  <c r="M21" i="8" s="1"/>
  <c r="T132" i="4"/>
  <c r="L138" i="8" s="1"/>
  <c r="U215" i="4"/>
  <c r="M221" i="8" s="1"/>
  <c r="R7" i="4"/>
  <c r="J13" i="8" s="1"/>
  <c r="R142" i="4"/>
  <c r="J148" i="8" s="1"/>
  <c r="U228" i="4"/>
  <c r="M234" i="8" s="1"/>
  <c r="T136" i="4"/>
  <c r="L142" i="8" s="1"/>
  <c r="U66" i="4"/>
  <c r="M72" i="8" s="1"/>
  <c r="T34" i="4"/>
  <c r="U419" i="4"/>
  <c r="U680" i="4"/>
  <c r="U22" i="4"/>
  <c r="U46" i="4"/>
  <c r="M52" i="8" s="1"/>
  <c r="U70" i="4"/>
  <c r="M76" i="8" s="1"/>
  <c r="U94" i="4"/>
  <c r="M100" i="8" s="1"/>
  <c r="U118" i="4"/>
  <c r="M124" i="8" s="1"/>
  <c r="U142" i="4"/>
  <c r="M148" i="8" s="1"/>
  <c r="U166" i="4"/>
  <c r="M172" i="8" s="1"/>
  <c r="U191" i="4"/>
  <c r="M197" i="8" s="1"/>
  <c r="U222" i="4"/>
  <c r="M228" i="8" s="1"/>
  <c r="U254" i="4"/>
  <c r="M260" i="8" s="1"/>
  <c r="T286" i="4"/>
  <c r="L292" i="8" s="1"/>
  <c r="U318" i="4"/>
  <c r="M324" i="8" s="1"/>
  <c r="U350" i="4"/>
  <c r="M356" i="8" s="1"/>
  <c r="S384" i="4"/>
  <c r="K390" i="8" s="1"/>
  <c r="U434" i="4"/>
  <c r="T527" i="4"/>
  <c r="L533" i="8" s="1"/>
  <c r="R259" i="4"/>
  <c r="J265" i="8" s="1"/>
  <c r="R319" i="4"/>
  <c r="J325" i="8" s="1"/>
  <c r="R355" i="4"/>
  <c r="J361" i="8" s="1"/>
  <c r="T390" i="4"/>
  <c r="L396" i="8" s="1"/>
  <c r="S444" i="4"/>
  <c r="K450" i="8" s="1"/>
  <c r="T561" i="4"/>
  <c r="R263" i="4"/>
  <c r="S26" i="4"/>
  <c r="K32" i="8" s="1"/>
  <c r="S50" i="4"/>
  <c r="K56" i="8" s="1"/>
  <c r="S74" i="4"/>
  <c r="K80" i="8" s="1"/>
  <c r="S98" i="4"/>
  <c r="K104" i="8" s="1"/>
  <c r="S122" i="4"/>
  <c r="K128" i="8" s="1"/>
  <c r="S146" i="4"/>
  <c r="K152" i="8" s="1"/>
  <c r="S170" i="4"/>
  <c r="K176" i="8" s="1"/>
  <c r="T207" i="4"/>
  <c r="L213" i="8" s="1"/>
  <c r="S251" i="4"/>
  <c r="K257" i="8" s="1"/>
  <c r="T291" i="4"/>
  <c r="L297" i="8" s="1"/>
  <c r="S335" i="4"/>
  <c r="K341" i="8" s="1"/>
  <c r="T379" i="4"/>
  <c r="L385" i="8" s="1"/>
  <c r="T444" i="4"/>
  <c r="L450" i="8" s="1"/>
  <c r="S623" i="4"/>
  <c r="K629" i="8" s="1"/>
  <c r="U275" i="4"/>
  <c r="U315" i="4"/>
  <c r="M321" i="8" s="1"/>
  <c r="U359" i="4"/>
  <c r="M365" i="8" s="1"/>
  <c r="T415" i="4"/>
  <c r="L421" i="8" s="1"/>
  <c r="T515" i="4"/>
  <c r="L521" i="8" s="1"/>
  <c r="U128" i="4"/>
  <c r="M134" i="8" s="1"/>
  <c r="U185" i="4"/>
  <c r="M191" i="8" s="1"/>
  <c r="S228" i="4"/>
  <c r="K234" i="8" s="1"/>
  <c r="R272" i="4"/>
  <c r="J278" i="8" s="1"/>
  <c r="R320" i="4"/>
  <c r="J326" i="8" s="1"/>
  <c r="S360" i="4"/>
  <c r="K366" i="8" s="1"/>
  <c r="U437" i="4"/>
  <c r="U101" i="4"/>
  <c r="M107" i="8" s="1"/>
  <c r="R3" i="4"/>
  <c r="J9" i="8" s="1"/>
  <c r="R51" i="4"/>
  <c r="J57" i="8" s="1"/>
  <c r="R99" i="4"/>
  <c r="J105" i="8" s="1"/>
  <c r="R147" i="4"/>
  <c r="J153" i="8" s="1"/>
  <c r="T196" i="4"/>
  <c r="L202" i="8" s="1"/>
  <c r="S260" i="4"/>
  <c r="K266" i="8" s="1"/>
  <c r="T324" i="4"/>
  <c r="L330" i="8" s="1"/>
  <c r="U392" i="4"/>
  <c r="M398" i="8" s="1"/>
  <c r="R550" i="4"/>
  <c r="J556" i="8" s="1"/>
  <c r="U320" i="4"/>
  <c r="M326" i="8" s="1"/>
  <c r="S387" i="4"/>
  <c r="K393" i="8" s="1"/>
  <c r="T535" i="4"/>
  <c r="L541" i="8" s="1"/>
  <c r="R317" i="4"/>
  <c r="J323" i="8" s="1"/>
  <c r="U381" i="4"/>
  <c r="M387" i="8" s="1"/>
  <c r="S521" i="4"/>
  <c r="K527" i="8" s="1"/>
  <c r="S301" i="4"/>
  <c r="K307" i="8" s="1"/>
  <c r="S365" i="4"/>
  <c r="K371" i="8" s="1"/>
  <c r="S473" i="4"/>
  <c r="K479" i="8" s="1"/>
  <c r="U281" i="4"/>
  <c r="M287" i="8" s="1"/>
  <c r="U345" i="4"/>
  <c r="T424" i="4"/>
  <c r="L430" i="8" s="1"/>
  <c r="T738" i="4"/>
  <c r="L744" i="8" s="1"/>
  <c r="S160" i="4"/>
  <c r="K166" i="8" s="1"/>
  <c r="R214" i="4"/>
  <c r="J220" i="8" s="1"/>
  <c r="R278" i="4"/>
  <c r="J284" i="8" s="1"/>
  <c r="S342" i="4"/>
  <c r="K348" i="8" s="1"/>
  <c r="R419" i="4"/>
  <c r="J425" i="8" s="1"/>
  <c r="R678" i="4"/>
  <c r="J684" i="8" s="1"/>
  <c r="U226" i="4"/>
  <c r="M232" i="8" s="1"/>
  <c r="U274" i="4"/>
  <c r="M280" i="8" s="1"/>
  <c r="U322" i="4"/>
  <c r="M328" i="8" s="1"/>
  <c r="U370" i="4"/>
  <c r="M376" i="8" s="1"/>
  <c r="U436" i="4"/>
  <c r="M442" i="8" s="1"/>
  <c r="U515" i="4"/>
  <c r="M521" i="8" s="1"/>
  <c r="R645" i="4"/>
  <c r="J651" i="8" s="1"/>
  <c r="R508" i="4"/>
  <c r="J514" i="8" s="1"/>
  <c r="T817" i="4"/>
  <c r="L823" i="8" s="1"/>
  <c r="S504" i="4"/>
  <c r="K510" i="8" s="1"/>
  <c r="U788" i="4"/>
  <c r="M794" i="8" s="1"/>
  <c r="T299" i="4"/>
  <c r="L305" i="8" s="1"/>
  <c r="T425" i="4"/>
  <c r="L431" i="8" s="1"/>
  <c r="S598" i="4"/>
  <c r="K604" i="8" s="1"/>
  <c r="R243" i="4"/>
  <c r="J249" i="8" s="1"/>
  <c r="R369" i="4"/>
  <c r="U593" i="4"/>
  <c r="S698" i="4"/>
  <c r="T502" i="4"/>
  <c r="L508" i="8" s="1"/>
  <c r="T474" i="4"/>
  <c r="L480" i="8" s="1"/>
  <c r="T601" i="4"/>
  <c r="L607" i="8" s="1"/>
  <c r="S499" i="4"/>
  <c r="K505" i="8" s="1"/>
  <c r="T599" i="4"/>
  <c r="L605" i="8" s="1"/>
  <c r="S2" i="4"/>
  <c r="K8" i="8" s="1"/>
  <c r="S180" i="4"/>
  <c r="K186" i="8" s="1"/>
  <c r="T96" i="4"/>
  <c r="L102" i="8" s="1"/>
  <c r="T244" i="4"/>
  <c r="L250" i="8" s="1"/>
  <c r="T148" i="4"/>
  <c r="L154" i="8" s="1"/>
  <c r="R76" i="4"/>
  <c r="J82" i="8" s="1"/>
  <c r="R44" i="4"/>
  <c r="J50" i="8" s="1"/>
  <c r="U252" i="4"/>
  <c r="M258" i="8" s="1"/>
  <c r="T153" i="4"/>
  <c r="L159" i="8" s="1"/>
  <c r="T112" i="4"/>
  <c r="L118" i="8" s="1"/>
  <c r="U47" i="4"/>
  <c r="M53" i="8" s="1"/>
  <c r="S153" i="4"/>
  <c r="K159" i="8" s="1"/>
  <c r="T51" i="4"/>
  <c r="L57" i="8" s="1"/>
  <c r="T342" i="4"/>
  <c r="L348" i="8" s="1"/>
  <c r="R122" i="4"/>
  <c r="J128" i="8" s="1"/>
  <c r="T235" i="4"/>
  <c r="L241" i="8" s="1"/>
  <c r="T183" i="4"/>
  <c r="S103" i="4"/>
  <c r="K109" i="8" s="1"/>
  <c r="U383" i="4"/>
  <c r="M389" i="8" s="1"/>
  <c r="U177" i="4"/>
  <c r="M183" i="8" s="1"/>
  <c r="U98" i="4"/>
  <c r="M104" i="8" s="1"/>
  <c r="T499" i="4"/>
  <c r="L505" i="8" s="1"/>
  <c r="R529" i="4"/>
  <c r="J535" i="8" s="1"/>
  <c r="T2" i="4"/>
  <c r="L8" i="8" s="1"/>
  <c r="R245" i="4"/>
  <c r="J251" i="8" s="1"/>
  <c r="U174" i="4"/>
  <c r="M180" i="8" s="1"/>
  <c r="T84" i="4"/>
  <c r="L90" i="8" s="1"/>
  <c r="R19" i="4"/>
  <c r="J25" i="8" s="1"/>
  <c r="T237" i="4"/>
  <c r="L243" i="8" s="1"/>
  <c r="T184" i="4"/>
  <c r="L190" i="8" s="1"/>
  <c r="T143" i="4"/>
  <c r="L149" i="8" s="1"/>
  <c r="T104" i="4"/>
  <c r="L110" i="8" s="1"/>
  <c r="S72" i="4"/>
  <c r="K78" i="8" s="1"/>
  <c r="R40" i="4"/>
  <c r="J46" i="8" s="1"/>
  <c r="R8" i="4"/>
  <c r="J14" i="8" s="1"/>
  <c r="U243" i="4"/>
  <c r="M249" i="8" s="1"/>
  <c r="R190" i="4"/>
  <c r="J196" i="8" s="1"/>
  <c r="R148" i="4"/>
  <c r="J154" i="8" s="1"/>
  <c r="T108" i="4"/>
  <c r="L114" i="8" s="1"/>
  <c r="U75" i="4"/>
  <c r="M81" i="8" s="1"/>
  <c r="T43" i="4"/>
  <c r="U11" i="4"/>
  <c r="T142" i="4"/>
  <c r="L148" i="8" s="1"/>
  <c r="T39" i="4"/>
  <c r="S91" i="4"/>
  <c r="K97" i="8" s="1"/>
  <c r="T294" i="4"/>
  <c r="L300" i="8" s="1"/>
  <c r="R209" i="4"/>
  <c r="J215" i="8" s="1"/>
  <c r="S112" i="4"/>
  <c r="K118" i="8" s="1"/>
  <c r="U389" i="4"/>
  <c r="M395" i="8" s="1"/>
  <c r="R229" i="4"/>
  <c r="J235" i="8" s="1"/>
  <c r="R178" i="4"/>
  <c r="J184" i="8" s="1"/>
  <c r="R137" i="4"/>
  <c r="J143" i="8" s="1"/>
  <c r="S99" i="4"/>
  <c r="K105" i="8" s="1"/>
  <c r="S334" i="4"/>
  <c r="K340" i="8" s="1"/>
  <c r="S221" i="4"/>
  <c r="K227" i="8" s="1"/>
  <c r="T172" i="4"/>
  <c r="L178" i="8" s="1"/>
  <c r="T131" i="4"/>
  <c r="L137" i="8" s="1"/>
  <c r="T94" i="4"/>
  <c r="L100" i="8" s="1"/>
  <c r="U62" i="4"/>
  <c r="M68" i="8" s="1"/>
  <c r="U30" i="4"/>
  <c r="M36" i="8" s="1"/>
  <c r="U425" i="4"/>
  <c r="M431" i="8" s="1"/>
  <c r="T511" i="4"/>
  <c r="L517" i="8" s="1"/>
  <c r="U765" i="4"/>
  <c r="M771" i="8" s="1"/>
  <c r="U25" i="4"/>
  <c r="M31" i="8" s="1"/>
  <c r="U49" i="4"/>
  <c r="U73" i="4"/>
  <c r="U97" i="4"/>
  <c r="U121" i="4"/>
  <c r="M127" i="8" s="1"/>
  <c r="U145" i="4"/>
  <c r="M151" i="8" s="1"/>
  <c r="U169" i="4"/>
  <c r="M175" i="8" s="1"/>
  <c r="S195" i="4"/>
  <c r="K201" i="8" s="1"/>
  <c r="T226" i="4"/>
  <c r="L232" i="8" s="1"/>
  <c r="U258" i="4"/>
  <c r="M264" i="8" s="1"/>
  <c r="U290" i="4"/>
  <c r="M296" i="8" s="1"/>
  <c r="T322" i="4"/>
  <c r="L328" i="8" s="1"/>
  <c r="U354" i="4"/>
  <c r="M360" i="8" s="1"/>
  <c r="S390" i="4"/>
  <c r="K396" i="8" s="1"/>
  <c r="U443" i="4"/>
  <c r="M449" i="8" s="1"/>
  <c r="S543" i="4"/>
  <c r="K549" i="8" s="1"/>
  <c r="R271" i="4"/>
  <c r="J277" i="8" s="1"/>
  <c r="R323" i="4"/>
  <c r="J329" i="8" s="1"/>
  <c r="R359" i="4"/>
  <c r="J365" i="8" s="1"/>
  <c r="T396" i="4"/>
  <c r="L402" i="8" s="1"/>
  <c r="T453" i="4"/>
  <c r="L459" i="8" s="1"/>
  <c r="T588" i="4"/>
  <c r="L594" i="8" s="1"/>
  <c r="S267" i="4"/>
  <c r="K273" i="8" s="1"/>
  <c r="S5" i="4"/>
  <c r="K11" i="8" s="1"/>
  <c r="S29" i="4"/>
  <c r="K35" i="8" s="1"/>
  <c r="S53" i="4"/>
  <c r="S77" i="4"/>
  <c r="S101" i="4"/>
  <c r="S125" i="4"/>
  <c r="K131" i="8" s="1"/>
  <c r="S149" i="4"/>
  <c r="K155" i="8" s="1"/>
  <c r="S173" i="4"/>
  <c r="K179" i="8" s="1"/>
  <c r="S211" i="4"/>
  <c r="K217" i="8" s="1"/>
  <c r="T255" i="4"/>
  <c r="L261" i="8" s="1"/>
  <c r="S295" i="4"/>
  <c r="K301" i="8" s="1"/>
  <c r="T339" i="4"/>
  <c r="L345" i="8" s="1"/>
  <c r="U384" i="4"/>
  <c r="M390" i="8" s="1"/>
  <c r="R454" i="4"/>
  <c r="J460" i="8" s="1"/>
  <c r="T655" i="4"/>
  <c r="L661" i="8" s="1"/>
  <c r="U279" i="4"/>
  <c r="M285" i="8" s="1"/>
  <c r="T319" i="4"/>
  <c r="L325" i="8" s="1"/>
  <c r="U363" i="4"/>
  <c r="M369" i="8" s="1"/>
  <c r="T421" i="4"/>
  <c r="L427" i="8" s="1"/>
  <c r="S531" i="4"/>
  <c r="K537" i="8" s="1"/>
  <c r="U137" i="4"/>
  <c r="M143" i="8" s="1"/>
  <c r="S189" i="4"/>
  <c r="K195" i="8" s="1"/>
  <c r="R232" i="4"/>
  <c r="J238" i="8" s="1"/>
  <c r="S276" i="4"/>
  <c r="K282" i="8" s="1"/>
  <c r="S324" i="4"/>
  <c r="K330" i="8" s="1"/>
  <c r="R364" i="4"/>
  <c r="J370" i="8" s="1"/>
  <c r="R469" i="4"/>
  <c r="J475" i="8" s="1"/>
  <c r="U116" i="4"/>
  <c r="M122" i="8" s="1"/>
  <c r="R12" i="4"/>
  <c r="J18" i="8" s="1"/>
  <c r="R60" i="4"/>
  <c r="J66" i="8" s="1"/>
  <c r="R108" i="4"/>
  <c r="J114" i="8" s="1"/>
  <c r="R156" i="4"/>
  <c r="J162" i="8" s="1"/>
  <c r="S208" i="4"/>
  <c r="K214" i="8" s="1"/>
  <c r="S272" i="4"/>
  <c r="K278" i="8" s="1"/>
  <c r="T336" i="4"/>
  <c r="L342" i="8" s="1"/>
  <c r="U410" i="4"/>
  <c r="M416" i="8" s="1"/>
  <c r="R631" i="4"/>
  <c r="J637" i="8" s="1"/>
  <c r="U332" i="4"/>
  <c r="M338" i="8" s="1"/>
  <c r="S405" i="4"/>
  <c r="K411" i="8" s="1"/>
  <c r="U601" i="4"/>
  <c r="M607" i="8" s="1"/>
  <c r="R329" i="4"/>
  <c r="J335" i="8" s="1"/>
  <c r="T399" i="4"/>
  <c r="L405" i="8" s="1"/>
  <c r="S572" i="4"/>
  <c r="K578" i="8" s="1"/>
  <c r="S313" i="4"/>
  <c r="K319" i="8" s="1"/>
  <c r="S377" i="4"/>
  <c r="K383" i="8" s="1"/>
  <c r="S509" i="4"/>
  <c r="K515" i="8" s="1"/>
  <c r="U293" i="4"/>
  <c r="M299" i="8" s="1"/>
  <c r="U357" i="4"/>
  <c r="M363" i="8" s="1"/>
  <c r="S450" i="4"/>
  <c r="K456" i="8" s="1"/>
  <c r="S121" i="4"/>
  <c r="K127" i="8" s="1"/>
  <c r="S169" i="4"/>
  <c r="R226" i="4"/>
  <c r="R290" i="4"/>
  <c r="J296" i="8" s="1"/>
  <c r="S354" i="4"/>
  <c r="K360" i="8" s="1"/>
  <c r="T441" i="4"/>
  <c r="L447" i="8" s="1"/>
  <c r="U187" i="4"/>
  <c r="M193" i="8" s="1"/>
  <c r="U235" i="4"/>
  <c r="M241" i="8" s="1"/>
  <c r="U283" i="4"/>
  <c r="M289" i="8" s="1"/>
  <c r="U331" i="4"/>
  <c r="M337" i="8" s="1"/>
  <c r="U379" i="4"/>
  <c r="M385" i="8" s="1"/>
  <c r="U442" i="4"/>
  <c r="M448" i="8" s="1"/>
  <c r="U527" i="4"/>
  <c r="M533" i="8" s="1"/>
  <c r="R672" i="4"/>
  <c r="J678" i="8" s="1"/>
  <c r="S536" i="4"/>
  <c r="K542" i="8" s="1"/>
  <c r="S386" i="4"/>
  <c r="K392" i="8" s="1"/>
  <c r="T532" i="4"/>
  <c r="L538" i="8" s="1"/>
  <c r="T191" i="4"/>
  <c r="L197" i="8" s="1"/>
  <c r="T320" i="4"/>
  <c r="L326" i="8" s="1"/>
  <c r="T446" i="4"/>
  <c r="L452" i="8" s="1"/>
  <c r="U635" i="4"/>
  <c r="M641" i="8" s="1"/>
  <c r="R264" i="4"/>
  <c r="J270" i="8" s="1"/>
  <c r="R390" i="4"/>
  <c r="J396" i="8" s="1"/>
  <c r="S647" i="4"/>
  <c r="K653" i="8" s="1"/>
  <c r="R1045" i="4"/>
  <c r="J1051" i="8" s="1"/>
  <c r="T542" i="4"/>
  <c r="T534" i="4"/>
  <c r="S727" i="4"/>
  <c r="S556" i="4"/>
  <c r="K562" i="8" s="1"/>
  <c r="T929" i="4"/>
  <c r="L935" i="8" s="1"/>
  <c r="S179" i="4"/>
  <c r="K185" i="8" s="1"/>
  <c r="T219" i="4"/>
  <c r="L225" i="8" s="1"/>
  <c r="S259" i="4"/>
  <c r="K265" i="8" s="1"/>
  <c r="T303" i="4"/>
  <c r="L309" i="8" s="1"/>
  <c r="S347" i="4"/>
  <c r="K353" i="8" s="1"/>
  <c r="U390" i="4"/>
  <c r="M396" i="8" s="1"/>
  <c r="R478" i="4"/>
  <c r="J484" i="8" s="1"/>
  <c r="R816" i="4"/>
  <c r="J822" i="8" s="1"/>
  <c r="T283" i="4"/>
  <c r="L289" i="8" s="1"/>
  <c r="U327" i="4"/>
  <c r="M333" i="8" s="1"/>
  <c r="U371" i="4"/>
  <c r="M377" i="8" s="1"/>
  <c r="T427" i="4"/>
  <c r="L433" i="8" s="1"/>
  <c r="R565" i="4"/>
  <c r="J571" i="8" s="1"/>
  <c r="U149" i="4"/>
  <c r="M155" i="8" s="1"/>
  <c r="U192" i="4"/>
  <c r="M198" i="8" s="1"/>
  <c r="S240" i="4"/>
  <c r="K246" i="8" s="1"/>
  <c r="S288" i="4"/>
  <c r="K294" i="8" s="1"/>
  <c r="R328" i="4"/>
  <c r="J334" i="8" s="1"/>
  <c r="S372" i="4"/>
  <c r="K378" i="8" s="1"/>
  <c r="R493" i="4"/>
  <c r="U125" i="4"/>
  <c r="R18" i="4"/>
  <c r="J24" i="8" s="1"/>
  <c r="R66" i="4"/>
  <c r="R114" i="4"/>
  <c r="J120" i="8" s="1"/>
  <c r="R162" i="4"/>
  <c r="J168" i="8" s="1"/>
  <c r="T216" i="4"/>
  <c r="L222" i="8" s="1"/>
  <c r="S280" i="4"/>
  <c r="K286" i="8" s="1"/>
  <c r="S344" i="4"/>
  <c r="K350" i="8" s="1"/>
  <c r="U422" i="4"/>
  <c r="M428" i="8" s="1"/>
  <c r="S707" i="4"/>
  <c r="K713" i="8" s="1"/>
  <c r="T340" i="4"/>
  <c r="L346" i="8" s="1"/>
  <c r="S417" i="4"/>
  <c r="K423" i="8" s="1"/>
  <c r="U665" i="4"/>
  <c r="M671" i="8" s="1"/>
  <c r="R337" i="4"/>
  <c r="J343" i="8" s="1"/>
  <c r="T411" i="4"/>
  <c r="L417" i="8" s="1"/>
  <c r="T636" i="4"/>
  <c r="L642" i="8" s="1"/>
  <c r="T321" i="4"/>
  <c r="L327" i="8" s="1"/>
  <c r="U387" i="4"/>
  <c r="M393" i="8" s="1"/>
  <c r="R538" i="4"/>
  <c r="J544" i="8" s="1"/>
  <c r="T301" i="4"/>
  <c r="L307" i="8" s="1"/>
  <c r="U365" i="4"/>
  <c r="M371" i="8" s="1"/>
  <c r="U473" i="4"/>
  <c r="M479" i="8" s="1"/>
  <c r="S127" i="4"/>
  <c r="K133" i="8" s="1"/>
  <c r="S175" i="4"/>
  <c r="S234" i="4"/>
  <c r="R298" i="4"/>
  <c r="R362" i="4"/>
  <c r="R462" i="4"/>
  <c r="J468" i="8" s="1"/>
  <c r="U193" i="4"/>
  <c r="M199" i="8" s="1"/>
  <c r="U241" i="4"/>
  <c r="M247" i="8" s="1"/>
  <c r="U289" i="4"/>
  <c r="M295" i="8" s="1"/>
  <c r="U337" i="4"/>
  <c r="M343" i="8" s="1"/>
  <c r="U388" i="4"/>
  <c r="M394" i="8" s="1"/>
  <c r="U451" i="4"/>
  <c r="M457" i="8" s="1"/>
  <c r="U535" i="4"/>
  <c r="M541" i="8" s="1"/>
  <c r="S703" i="4"/>
  <c r="K709" i="8" s="1"/>
  <c r="R552" i="4"/>
  <c r="J558" i="8" s="1"/>
  <c r="S395" i="4"/>
  <c r="K401" i="8" s="1"/>
  <c r="T548" i="4"/>
  <c r="L554" i="8" s="1"/>
  <c r="T203" i="4"/>
  <c r="L209" i="8" s="1"/>
  <c r="T329" i="4"/>
  <c r="L335" i="8" s="1"/>
  <c r="U460" i="4"/>
  <c r="M466" i="8" s="1"/>
  <c r="R657" i="4"/>
  <c r="J663" i="8" s="1"/>
  <c r="R273" i="4"/>
  <c r="J279" i="8" s="1"/>
  <c r="R408" i="4"/>
  <c r="J414" i="8" s="1"/>
  <c r="R682" i="4"/>
  <c r="J688" i="8" s="1"/>
  <c r="T600" i="4"/>
  <c r="L606" i="8" s="1"/>
  <c r="U568" i="4"/>
  <c r="R569" i="4"/>
  <c r="U465" i="4"/>
  <c r="S607" i="4"/>
  <c r="T1082" i="4"/>
  <c r="L1088" i="8" s="1"/>
  <c r="U76" i="4"/>
  <c r="M82" i="8" s="1"/>
  <c r="U100" i="4"/>
  <c r="M106" i="8" s="1"/>
  <c r="U124" i="4"/>
  <c r="M130" i="8" s="1"/>
  <c r="U148" i="4"/>
  <c r="M154" i="8" s="1"/>
  <c r="U172" i="4"/>
  <c r="M178" i="8" s="1"/>
  <c r="U198" i="4"/>
  <c r="M204" i="8" s="1"/>
  <c r="U230" i="4"/>
  <c r="M236" i="8" s="1"/>
  <c r="T262" i="4"/>
  <c r="L268" i="8" s="1"/>
  <c r="U294" i="4"/>
  <c r="M300" i="8" s="1"/>
  <c r="U326" i="4"/>
  <c r="M332" i="8" s="1"/>
  <c r="T358" i="4"/>
  <c r="L364" i="8" s="1"/>
  <c r="S396" i="4"/>
  <c r="K402" i="8" s="1"/>
  <c r="R453" i="4"/>
  <c r="J459" i="8" s="1"/>
  <c r="U559" i="4"/>
  <c r="M565" i="8" s="1"/>
  <c r="S279" i="4"/>
  <c r="K285" i="8" s="1"/>
  <c r="S327" i="4"/>
  <c r="K333" i="8" s="1"/>
  <c r="S363" i="4"/>
  <c r="K369" i="8" s="1"/>
  <c r="T402" i="4"/>
  <c r="L408" i="8" s="1"/>
  <c r="T465" i="4"/>
  <c r="L471" i="8" s="1"/>
  <c r="S620" i="4"/>
  <c r="R275" i="4"/>
  <c r="S8" i="4"/>
  <c r="S32" i="4"/>
  <c r="K38" i="8" s="1"/>
  <c r="S56" i="4"/>
  <c r="K62" i="8" s="1"/>
  <c r="S80" i="4"/>
  <c r="K86" i="8" s="1"/>
  <c r="S104" i="4"/>
  <c r="K110" i="8" s="1"/>
  <c r="S128" i="4"/>
  <c r="K134" i="8" s="1"/>
  <c r="S152" i="4"/>
  <c r="K158" i="8" s="1"/>
  <c r="U413" i="4"/>
  <c r="M419" i="8" s="1"/>
  <c r="S231" i="4"/>
  <c r="K237" i="8" s="1"/>
  <c r="T164" i="4"/>
  <c r="L170" i="8" s="1"/>
  <c r="T48" i="4"/>
  <c r="L54" i="8" s="1"/>
  <c r="S350" i="4"/>
  <c r="K356" i="8" s="1"/>
  <c r="T223" i="4"/>
  <c r="L229" i="8" s="1"/>
  <c r="T174" i="4"/>
  <c r="L180" i="8" s="1"/>
  <c r="R133" i="4"/>
  <c r="J139" i="8" s="1"/>
  <c r="S96" i="4"/>
  <c r="K102" i="8" s="1"/>
  <c r="R64" i="4"/>
  <c r="J70" i="8" s="1"/>
  <c r="R32" i="4"/>
  <c r="J38" i="8" s="1"/>
  <c r="U401" i="4"/>
  <c r="M407" i="8" s="1"/>
  <c r="T229" i="4"/>
  <c r="L235" i="8" s="1"/>
  <c r="R179" i="4"/>
  <c r="J185" i="8" s="1"/>
  <c r="S138" i="4"/>
  <c r="K144" i="8" s="1"/>
  <c r="U99" i="4"/>
  <c r="T67" i="4"/>
  <c r="U35" i="4"/>
  <c r="M41" i="8" s="1"/>
  <c r="S229" i="4"/>
  <c r="S117" i="4"/>
  <c r="K123" i="8" s="1"/>
  <c r="R79" i="4"/>
  <c r="J85" i="8" s="1"/>
  <c r="T47" i="4"/>
  <c r="L53" i="8" s="1"/>
  <c r="S261" i="4"/>
  <c r="K267" i="8" s="1"/>
  <c r="T178" i="4"/>
  <c r="L184" i="8" s="1"/>
  <c r="T71" i="4"/>
  <c r="L77" i="8" s="1"/>
  <c r="S290" i="4"/>
  <c r="K296" i="8" s="1"/>
  <c r="R215" i="4"/>
  <c r="J221" i="8" s="1"/>
  <c r="S168" i="4"/>
  <c r="K174" i="8" s="1"/>
  <c r="U126" i="4"/>
  <c r="M132" i="8" s="1"/>
  <c r="R91" i="4"/>
  <c r="J97" i="8" s="1"/>
  <c r="R269" i="4"/>
  <c r="J275" i="8" s="1"/>
  <c r="U207" i="4"/>
  <c r="M213" i="8" s="1"/>
  <c r="T162" i="4"/>
  <c r="L168" i="8" s="1"/>
  <c r="R121" i="4"/>
  <c r="J127" i="8" s="1"/>
  <c r="U86" i="4"/>
  <c r="M92" i="8" s="1"/>
  <c r="U54" i="4"/>
  <c r="M60" i="8" s="1"/>
  <c r="T22" i="4"/>
  <c r="L28" i="8" s="1"/>
  <c r="T442" i="4"/>
  <c r="L448" i="8" s="1"/>
  <c r="S542" i="4"/>
  <c r="K548" i="8" s="1"/>
  <c r="U7" i="4"/>
  <c r="M13" i="8" s="1"/>
  <c r="U31" i="4"/>
  <c r="U55" i="4"/>
  <c r="M61" i="8" s="1"/>
  <c r="U79" i="4"/>
  <c r="U103" i="4"/>
  <c r="M109" i="8" s="1"/>
  <c r="U127" i="4"/>
  <c r="M133" i="8" s="1"/>
  <c r="U151" i="4"/>
  <c r="M157" i="8" s="1"/>
  <c r="U175" i="4"/>
  <c r="M181" i="8" s="1"/>
  <c r="T202" i="4"/>
  <c r="L208" i="8" s="1"/>
  <c r="U234" i="4"/>
  <c r="M240" i="8" s="1"/>
  <c r="U266" i="4"/>
  <c r="M272" i="8" s="1"/>
  <c r="T298" i="4"/>
  <c r="L304" i="8" s="1"/>
  <c r="U330" i="4"/>
  <c r="M336" i="8" s="1"/>
  <c r="U362" i="4"/>
  <c r="M368" i="8" s="1"/>
  <c r="S402" i="4"/>
  <c r="K408" i="8" s="1"/>
  <c r="R465" i="4"/>
  <c r="J471" i="8" s="1"/>
  <c r="R586" i="4"/>
  <c r="J592" i="8" s="1"/>
  <c r="R287" i="4"/>
  <c r="J293" i="8" s="1"/>
  <c r="R331" i="4"/>
  <c r="J337" i="8" s="1"/>
  <c r="R367" i="4"/>
  <c r="J373" i="8" s="1"/>
  <c r="T408" i="4"/>
  <c r="L414" i="8" s="1"/>
  <c r="T477" i="4"/>
  <c r="L483" i="8" s="1"/>
  <c r="T652" i="4"/>
  <c r="L658" i="8" s="1"/>
  <c r="R283" i="4"/>
  <c r="J289" i="8" s="1"/>
  <c r="S11" i="4"/>
  <c r="S35" i="4"/>
  <c r="S59" i="4"/>
  <c r="K65" i="8" s="1"/>
  <c r="S83" i="4"/>
  <c r="S107" i="4"/>
  <c r="K113" i="8" s="1"/>
  <c r="S131" i="4"/>
  <c r="K137" i="8" s="1"/>
  <c r="S155" i="4"/>
  <c r="K161" i="8" s="1"/>
  <c r="S182" i="4"/>
  <c r="K188" i="8" s="1"/>
  <c r="S223" i="4"/>
  <c r="K229" i="8" s="1"/>
  <c r="S263" i="4"/>
  <c r="K269" i="8" s="1"/>
  <c r="S307" i="4"/>
  <c r="K313" i="8" s="1"/>
  <c r="T351" i="4"/>
  <c r="L357" i="8" s="1"/>
  <c r="U396" i="4"/>
  <c r="M402" i="8" s="1"/>
  <c r="R490" i="4"/>
  <c r="J496" i="8" s="1"/>
  <c r="T247" i="4"/>
  <c r="L253" i="8" s="1"/>
  <c r="U287" i="4"/>
  <c r="M293" i="8" s="1"/>
  <c r="T331" i="4"/>
  <c r="L337" i="8" s="1"/>
  <c r="U375" i="4"/>
  <c r="M381" i="8" s="1"/>
  <c r="T436" i="4"/>
  <c r="L442" i="8" s="1"/>
  <c r="S593" i="4"/>
  <c r="K599" i="8" s="1"/>
  <c r="U152" i="4"/>
  <c r="M158" i="8" s="1"/>
  <c r="S196" i="4"/>
  <c r="K202" i="8" s="1"/>
  <c r="R244" i="4"/>
  <c r="J250" i="8" s="1"/>
  <c r="R292" i="4"/>
  <c r="J298" i="8" s="1"/>
  <c r="R332" i="4"/>
  <c r="R376" i="4"/>
  <c r="R505" i="4"/>
  <c r="U131" i="4"/>
  <c r="R21" i="4"/>
  <c r="J27" i="8" s="1"/>
  <c r="R69" i="4"/>
  <c r="J75" i="8" s="1"/>
  <c r="R117" i="4"/>
  <c r="J123" i="8" s="1"/>
  <c r="R165" i="4"/>
  <c r="J171" i="8" s="1"/>
  <c r="S220" i="4"/>
  <c r="K226" i="8" s="1"/>
  <c r="S284" i="4"/>
  <c r="K290" i="8" s="1"/>
  <c r="T348" i="4"/>
  <c r="L354" i="8" s="1"/>
  <c r="S429" i="4"/>
  <c r="K435" i="8" s="1"/>
  <c r="S863" i="4"/>
  <c r="K869" i="8" s="1"/>
  <c r="U344" i="4"/>
  <c r="M350" i="8" s="1"/>
  <c r="S423" i="4"/>
  <c r="K429" i="8" s="1"/>
  <c r="U713" i="4"/>
  <c r="M719" i="8" s="1"/>
  <c r="R341" i="4"/>
  <c r="J347" i="8" s="1"/>
  <c r="T417" i="4"/>
  <c r="L423" i="8" s="1"/>
  <c r="S668" i="4"/>
  <c r="K674" i="8" s="1"/>
  <c r="S325" i="4"/>
  <c r="K331" i="8" s="1"/>
  <c r="U393" i="4"/>
  <c r="M399" i="8" s="1"/>
  <c r="S554" i="4"/>
  <c r="K560" i="8" s="1"/>
  <c r="U305" i="4"/>
  <c r="M311" i="8" s="1"/>
  <c r="U369" i="4"/>
  <c r="M375" i="8" s="1"/>
  <c r="U485" i="4"/>
  <c r="S130" i="4"/>
  <c r="S178" i="4"/>
  <c r="K184" i="8" s="1"/>
  <c r="R238" i="4"/>
  <c r="J244" i="8" s="1"/>
  <c r="R302" i="4"/>
  <c r="J308" i="8" s="1"/>
  <c r="S366" i="4"/>
  <c r="K372" i="8" s="1"/>
  <c r="R474" i="4"/>
  <c r="J480" i="8" s="1"/>
  <c r="U196" i="4"/>
  <c r="M202" i="8" s="1"/>
  <c r="U244" i="4"/>
  <c r="M250" i="8" s="1"/>
  <c r="U292" i="4"/>
  <c r="M298" i="8" s="1"/>
  <c r="U340" i="4"/>
  <c r="M346" i="8" s="1"/>
  <c r="U394" i="4"/>
  <c r="M400" i="8" s="1"/>
  <c r="U463" i="4"/>
  <c r="M469" i="8" s="1"/>
  <c r="U547" i="4"/>
  <c r="M553" i="8" s="1"/>
  <c r="U886" i="4"/>
  <c r="M892" i="8" s="1"/>
  <c r="U586" i="4"/>
  <c r="M592" i="8" s="1"/>
  <c r="S416" i="4"/>
  <c r="K422" i="8" s="1"/>
  <c r="U581" i="4"/>
  <c r="M587" i="8" s="1"/>
  <c r="T224" i="4"/>
  <c r="L230" i="8" s="1"/>
  <c r="T350" i="4"/>
  <c r="L356" i="8" s="1"/>
  <c r="U488" i="4"/>
  <c r="M494" i="8" s="1"/>
  <c r="R706" i="4"/>
  <c r="J712" i="8" s="1"/>
  <c r="R294" i="4"/>
  <c r="J300" i="8" s="1"/>
  <c r="R438" i="4"/>
  <c r="J444" i="8" s="1"/>
  <c r="T902" i="4"/>
  <c r="S653" i="4"/>
  <c r="U637" i="4"/>
  <c r="M643" i="8" s="1"/>
  <c r="R654" i="4"/>
  <c r="J660" i="8" s="1"/>
  <c r="U522" i="4"/>
  <c r="M528" i="8" s="1"/>
  <c r="R687" i="4"/>
  <c r="J693" i="8" s="1"/>
  <c r="T378" i="4"/>
  <c r="L384" i="8" s="1"/>
  <c r="U3" i="4"/>
  <c r="M9" i="8" s="1"/>
  <c r="T56" i="4"/>
  <c r="L62" i="8" s="1"/>
  <c r="T16" i="4"/>
  <c r="L22" i="8" s="1"/>
  <c r="U72" i="4"/>
  <c r="M78" i="8" s="1"/>
  <c r="S105" i="4"/>
  <c r="K111" i="8" s="1"/>
  <c r="T144" i="4"/>
  <c r="L150" i="8" s="1"/>
  <c r="T185" i="4"/>
  <c r="L191" i="8" s="1"/>
  <c r="S238" i="4"/>
  <c r="K244" i="8" s="1"/>
  <c r="S9" i="4"/>
  <c r="K15" i="8" s="1"/>
  <c r="R41" i="4"/>
  <c r="J47" i="8" s="1"/>
  <c r="R73" i="4"/>
  <c r="J79" i="8" s="1"/>
  <c r="T105" i="4"/>
  <c r="L111" i="8" s="1"/>
  <c r="U144" i="4"/>
  <c r="M150" i="8" s="1"/>
  <c r="S186" i="4"/>
  <c r="K192" i="8" s="1"/>
  <c r="R239" i="4"/>
  <c r="J245" i="8" s="1"/>
  <c r="S87" i="4"/>
  <c r="K93" i="8" s="1"/>
  <c r="R31" i="4"/>
  <c r="J37" i="8" s="1"/>
  <c r="S197" i="4"/>
  <c r="T9" i="4"/>
  <c r="L15" i="8" s="1"/>
  <c r="T41" i="4"/>
  <c r="L47" i="8" s="1"/>
  <c r="S73" i="4"/>
  <c r="K79" i="8" s="1"/>
  <c r="R140" i="4"/>
  <c r="J146" i="8" s="1"/>
  <c r="S219" i="4"/>
  <c r="K225" i="8" s="1"/>
  <c r="U5" i="4"/>
  <c r="M11" i="8" s="1"/>
  <c r="T37" i="4"/>
  <c r="L43" i="8" s="1"/>
  <c r="U69" i="4"/>
  <c r="M75" i="8" s="1"/>
  <c r="S102" i="4"/>
  <c r="K108" i="8" s="1"/>
  <c r="T140" i="4"/>
  <c r="L146" i="8" s="1"/>
  <c r="T181" i="4"/>
  <c r="L187" i="8" s="1"/>
  <c r="S233" i="4"/>
  <c r="K239" i="8" s="1"/>
  <c r="R23" i="4"/>
  <c r="J29" i="8" s="1"/>
  <c r="T60" i="4"/>
  <c r="L66" i="8" s="1"/>
  <c r="U20" i="4"/>
  <c r="M26" i="8" s="1"/>
  <c r="R145" i="4"/>
  <c r="J151" i="8" s="1"/>
  <c r="S6" i="4"/>
  <c r="K12" i="8" s="1"/>
  <c r="R38" i="4"/>
  <c r="J44" i="8" s="1"/>
  <c r="R70" i="4"/>
  <c r="J76" i="8" s="1"/>
  <c r="T102" i="4"/>
  <c r="L108" i="8" s="1"/>
  <c r="S141" i="4"/>
  <c r="K147" i="8" s="1"/>
  <c r="R182" i="4"/>
  <c r="J188" i="8" s="1"/>
  <c r="U233" i="4"/>
  <c r="M239" i="8" s="1"/>
  <c r="T6" i="4"/>
  <c r="T38" i="4"/>
  <c r="S70" i="4"/>
  <c r="K76" i="8" s="1"/>
  <c r="U102" i="4"/>
  <c r="S39" i="4"/>
  <c r="K45" i="8" s="1"/>
  <c r="T80" i="4"/>
  <c r="L86" i="8" s="1"/>
  <c r="T28" i="4"/>
  <c r="L34" i="8" s="1"/>
  <c r="T76" i="4"/>
  <c r="L82" i="8" s="1"/>
  <c r="S109" i="4"/>
  <c r="K115" i="8" s="1"/>
  <c r="T149" i="4"/>
  <c r="L155" i="8" s="1"/>
  <c r="S191" i="4"/>
  <c r="K197" i="8" s="1"/>
  <c r="S245" i="4"/>
  <c r="K251" i="8" s="1"/>
  <c r="R13" i="4"/>
  <c r="J19" i="8" s="1"/>
  <c r="S45" i="4"/>
  <c r="K51" i="8" s="1"/>
  <c r="R77" i="4"/>
  <c r="J83" i="8" s="1"/>
  <c r="T109" i="4"/>
  <c r="L115" i="8" s="1"/>
  <c r="S150" i="4"/>
  <c r="K156" i="8" s="1"/>
  <c r="R192" i="4"/>
  <c r="J198" i="8" s="1"/>
  <c r="U245" i="4"/>
  <c r="M251" i="8" s="1"/>
  <c r="T11" i="4"/>
  <c r="L17" i="8" s="1"/>
  <c r="R43" i="4"/>
  <c r="J49" i="8" s="1"/>
  <c r="U8" i="4"/>
  <c r="M14" i="8" s="1"/>
  <c r="S13" i="4"/>
  <c r="K19" i="8" s="1"/>
  <c r="T45" i="4"/>
  <c r="L51" i="8" s="1"/>
  <c r="T77" i="4"/>
  <c r="T150" i="4"/>
  <c r="R233" i="4"/>
  <c r="J239" i="8" s="1"/>
  <c r="U9" i="4"/>
  <c r="M15" i="8" s="1"/>
  <c r="U41" i="4"/>
  <c r="M47" i="8" s="1"/>
  <c r="T73" i="4"/>
  <c r="L79" i="8" s="1"/>
  <c r="R106" i="4"/>
  <c r="J112" i="8" s="1"/>
  <c r="T145" i="4"/>
  <c r="L151" i="8" s="1"/>
  <c r="U186" i="4"/>
  <c r="M192" i="8" s="1"/>
  <c r="U240" i="4"/>
  <c r="M246" i="8" s="1"/>
  <c r="S63" i="4"/>
  <c r="K69" i="8" s="1"/>
  <c r="S76" i="4"/>
  <c r="K82" i="8" s="1"/>
  <c r="S85" i="4"/>
  <c r="K91" i="8" s="1"/>
  <c r="T155" i="4"/>
  <c r="L161" i="8" s="1"/>
  <c r="R10" i="4"/>
  <c r="J16" i="8" s="1"/>
  <c r="S42" i="4"/>
  <c r="K48" i="8" s="1"/>
  <c r="R74" i="4"/>
  <c r="J80" i="8" s="1"/>
  <c r="S106" i="4"/>
  <c r="K112" i="8" s="1"/>
  <c r="R59" i="4"/>
  <c r="J65" i="8" s="1"/>
  <c r="T92" i="4"/>
  <c r="L98" i="8" s="1"/>
  <c r="U36" i="4"/>
  <c r="M42" i="8" s="1"/>
  <c r="U80" i="4"/>
  <c r="M86" i="8" s="1"/>
  <c r="S114" i="4"/>
  <c r="K120" i="8" s="1"/>
  <c r="T154" i="4"/>
  <c r="L160" i="8" s="1"/>
  <c r="U197" i="4"/>
  <c r="T253" i="4"/>
  <c r="R17" i="4"/>
  <c r="J23" i="8" s="1"/>
  <c r="R49" i="4"/>
  <c r="S81" i="4"/>
  <c r="K87" i="8" s="1"/>
  <c r="T114" i="4"/>
  <c r="L120" i="8" s="1"/>
  <c r="R155" i="4"/>
  <c r="J161" i="8" s="1"/>
  <c r="R198" i="4"/>
  <c r="J204" i="8" s="1"/>
  <c r="S254" i="4"/>
  <c r="K260" i="8" s="1"/>
  <c r="T35" i="4"/>
  <c r="L41" i="8" s="1"/>
  <c r="T95" i="4"/>
  <c r="L101" i="8" s="1"/>
  <c r="U24" i="4"/>
  <c r="M30" i="8" s="1"/>
  <c r="T17" i="4"/>
  <c r="L23" i="8" s="1"/>
  <c r="S49" i="4"/>
  <c r="K55" i="8" s="1"/>
  <c r="T81" i="4"/>
  <c r="L87" i="8" s="1"/>
  <c r="T160" i="4"/>
  <c r="L166" i="8" s="1"/>
  <c r="U239" i="4"/>
  <c r="M245" i="8" s="1"/>
  <c r="T13" i="4"/>
  <c r="L19" i="8" s="1"/>
  <c r="U45" i="4"/>
  <c r="M51" i="8" s="1"/>
  <c r="U77" i="4"/>
  <c r="M83" i="8" s="1"/>
  <c r="T110" i="4"/>
  <c r="L116" i="8" s="1"/>
  <c r="U150" i="4"/>
  <c r="M156" i="8" s="1"/>
  <c r="S193" i="4"/>
  <c r="K199" i="8" s="1"/>
  <c r="R247" i="4"/>
  <c r="J253" i="8" s="1"/>
  <c r="T15" i="4"/>
  <c r="S88" i="4"/>
  <c r="T89" i="4"/>
  <c r="U165" i="4"/>
  <c r="M171" i="8" s="1"/>
  <c r="R14" i="4"/>
  <c r="J20" i="8" s="1"/>
  <c r="R46" i="4"/>
  <c r="J52" i="8" s="1"/>
  <c r="S78" i="4"/>
  <c r="K84" i="8" s="1"/>
  <c r="S111" i="4"/>
  <c r="K117" i="8" s="1"/>
  <c r="R151" i="4"/>
  <c r="J157" i="8" s="1"/>
  <c r="T193" i="4"/>
  <c r="L199" i="8" s="1"/>
  <c r="U248" i="4"/>
  <c r="M254" i="8" s="1"/>
  <c r="T14" i="4"/>
  <c r="L20" i="8" s="1"/>
  <c r="S46" i="4"/>
  <c r="K52" i="8" s="1"/>
  <c r="T78" i="4"/>
  <c r="L84" i="8" s="1"/>
  <c r="T111" i="4"/>
  <c r="L117" i="8" s="1"/>
  <c r="T151" i="4"/>
  <c r="L157" i="8" s="1"/>
  <c r="R194" i="4"/>
  <c r="J200" i="8" s="1"/>
  <c r="S249" i="4"/>
  <c r="K255" i="8" s="1"/>
  <c r="U1339" i="4"/>
  <c r="M1345" i="8" s="1"/>
  <c r="U1315" i="4"/>
  <c r="M1321" i="8" s="1"/>
  <c r="U1291" i="4"/>
  <c r="M1297" i="8" s="1"/>
  <c r="U1267" i="4"/>
  <c r="M1273" i="8" s="1"/>
  <c r="U1243" i="4"/>
  <c r="M1249" i="8" s="1"/>
  <c r="U1219" i="4"/>
  <c r="M1225" i="8" s="1"/>
  <c r="T1327" i="4"/>
  <c r="R1339" i="4"/>
  <c r="T1338" i="4"/>
  <c r="T1314" i="4"/>
  <c r="L1320" i="8" s="1"/>
  <c r="T1290" i="4"/>
  <c r="L1296" i="8" s="1"/>
  <c r="T1266" i="4"/>
  <c r="L1272" i="8" s="1"/>
  <c r="T1242" i="4"/>
  <c r="L1248" i="8" s="1"/>
  <c r="T1218" i="4"/>
  <c r="L1224" i="8" s="1"/>
  <c r="T1194" i="4"/>
  <c r="L1200" i="8" s="1"/>
  <c r="T1170" i="4"/>
  <c r="L1176" i="8" s="1"/>
  <c r="T1146" i="4"/>
  <c r="L1152" i="8" s="1"/>
  <c r="T1122" i="4"/>
  <c r="L1128" i="8" s="1"/>
  <c r="T1098" i="4"/>
  <c r="L1104" i="8" s="1"/>
  <c r="S1329" i="4"/>
  <c r="K1335" i="8" s="1"/>
  <c r="S1305" i="4"/>
  <c r="K1311" i="8" s="1"/>
  <c r="S1281" i="4"/>
  <c r="K1287" i="8" s="1"/>
  <c r="S1257" i="4"/>
  <c r="K1263" i="8" s="1"/>
  <c r="S1233" i="4"/>
  <c r="K1239" i="8" s="1"/>
  <c r="R1341" i="4"/>
  <c r="J1347" i="8" s="1"/>
  <c r="R1317" i="4"/>
  <c r="J1323" i="8" s="1"/>
  <c r="R1293" i="4"/>
  <c r="J1299" i="8" s="1"/>
  <c r="R1269" i="4"/>
  <c r="J1275" i="8" s="1"/>
  <c r="R1245" i="4"/>
  <c r="J1251" i="8" s="1"/>
  <c r="R1221" i="4"/>
  <c r="J1227" i="8" s="1"/>
  <c r="R1197" i="4"/>
  <c r="S7" i="4"/>
  <c r="R109" i="4"/>
  <c r="J115" i="8" s="1"/>
  <c r="U44" i="4"/>
  <c r="U84" i="4"/>
  <c r="M90" i="8" s="1"/>
  <c r="T118" i="4"/>
  <c r="L124" i="8" s="1"/>
  <c r="U159" i="4"/>
  <c r="M165" i="8" s="1"/>
  <c r="U204" i="4"/>
  <c r="M210" i="8" s="1"/>
  <c r="U264" i="4"/>
  <c r="M270" i="8" s="1"/>
  <c r="S21" i="4"/>
  <c r="K27" i="8" s="1"/>
  <c r="R53" i="4"/>
  <c r="J59" i="8" s="1"/>
  <c r="R85" i="4"/>
  <c r="J91" i="8" s="1"/>
  <c r="R119" i="4"/>
  <c r="J125" i="8" s="1"/>
  <c r="R160" i="4"/>
  <c r="J166" i="8" s="1"/>
  <c r="R205" i="4"/>
  <c r="J211" i="8" s="1"/>
  <c r="R265" i="4"/>
  <c r="J271" i="8" s="1"/>
  <c r="T63" i="4"/>
  <c r="L69" i="8" s="1"/>
  <c r="T20" i="4"/>
  <c r="L26" i="8" s="1"/>
  <c r="U32" i="4"/>
  <c r="M38" i="8" s="1"/>
  <c r="T21" i="4"/>
  <c r="L27" i="8" s="1"/>
  <c r="T53" i="4"/>
  <c r="L59" i="8" s="1"/>
  <c r="T93" i="4"/>
  <c r="L99" i="8" s="1"/>
  <c r="S171" i="4"/>
  <c r="K177" i="8" s="1"/>
  <c r="T246" i="4"/>
  <c r="L252" i="8" s="1"/>
  <c r="U17" i="4"/>
  <c r="T49" i="4"/>
  <c r="U81" i="4"/>
  <c r="R115" i="4"/>
  <c r="J121" i="8" s="1"/>
  <c r="S156" i="4"/>
  <c r="K162" i="8" s="1"/>
  <c r="R199" i="4"/>
  <c r="J205" i="8" s="1"/>
  <c r="R257" i="4"/>
  <c r="J263" i="8" s="1"/>
  <c r="T99" i="4"/>
  <c r="L105" i="8" s="1"/>
  <c r="U104" i="4"/>
  <c r="M110" i="8" s="1"/>
  <c r="S97" i="4"/>
  <c r="K103" i="8" s="1"/>
  <c r="R176" i="4"/>
  <c r="J182" i="8" s="1"/>
  <c r="S18" i="4"/>
  <c r="K24" i="8" s="1"/>
  <c r="R50" i="4"/>
  <c r="J56" i="8" s="1"/>
  <c r="R82" i="4"/>
  <c r="J88" i="8" s="1"/>
  <c r="S115" i="4"/>
  <c r="K121" i="8" s="1"/>
  <c r="S108" i="4"/>
  <c r="K114" i="8" s="1"/>
  <c r="T123" i="4"/>
  <c r="L129" i="8" s="1"/>
  <c r="U48" i="4"/>
  <c r="T88" i="4"/>
  <c r="L94" i="8" s="1"/>
  <c r="U123" i="4"/>
  <c r="M129" i="8" s="1"/>
  <c r="S165" i="4"/>
  <c r="K171" i="8" s="1"/>
  <c r="R211" i="4"/>
  <c r="J217" i="8" s="1"/>
  <c r="U276" i="4"/>
  <c r="M282" i="8" s="1"/>
  <c r="R25" i="4"/>
  <c r="J31" i="8" s="1"/>
  <c r="S57" i="4"/>
  <c r="R89" i="4"/>
  <c r="R124" i="4"/>
  <c r="T165" i="4"/>
  <c r="L171" i="8" s="1"/>
  <c r="T211" i="4"/>
  <c r="L217" i="8" s="1"/>
  <c r="R277" i="4"/>
  <c r="J283" i="8" s="1"/>
  <c r="T36" i="4"/>
  <c r="L42" i="8" s="1"/>
  <c r="T44" i="4"/>
  <c r="L50" i="8" s="1"/>
  <c r="T40" i="4"/>
  <c r="L46" i="8" s="1"/>
  <c r="S25" i="4"/>
  <c r="K31" i="8" s="1"/>
  <c r="T57" i="4"/>
  <c r="L63" i="8" s="1"/>
  <c r="T101" i="4"/>
  <c r="L107" i="8" s="1"/>
  <c r="R181" i="4"/>
  <c r="J187" i="8" s="1"/>
  <c r="T256" i="4"/>
  <c r="L262" i="8" s="1"/>
  <c r="U21" i="4"/>
  <c r="M27" i="8" s="1"/>
  <c r="U53" i="4"/>
  <c r="M59" i="8" s="1"/>
  <c r="T85" i="4"/>
  <c r="L91" i="8" s="1"/>
  <c r="S120" i="4"/>
  <c r="K126" i="8" s="1"/>
  <c r="R161" i="4"/>
  <c r="J167" i="8" s="1"/>
  <c r="T205" i="4"/>
  <c r="L211" i="8" s="1"/>
  <c r="T265" i="4"/>
  <c r="L271" i="8" s="1"/>
  <c r="S4" i="4"/>
  <c r="K10" i="8" s="1"/>
  <c r="R118" i="4"/>
  <c r="J124" i="8" s="1"/>
  <c r="U105" i="4"/>
  <c r="M111" i="8" s="1"/>
  <c r="T186" i="4"/>
  <c r="R22" i="4"/>
  <c r="J28" i="8" s="1"/>
  <c r="S54" i="4"/>
  <c r="K60" i="8" s="1"/>
  <c r="R86" i="4"/>
  <c r="J92" i="8" s="1"/>
  <c r="T120" i="4"/>
  <c r="L126" i="8" s="1"/>
  <c r="T161" i="4"/>
  <c r="L167" i="8" s="1"/>
  <c r="S206" i="4"/>
  <c r="K212" i="8" s="1"/>
  <c r="S266" i="4"/>
  <c r="K272" i="8" s="1"/>
  <c r="S22" i="4"/>
  <c r="K28" i="8" s="1"/>
  <c r="T54" i="4"/>
  <c r="L60" i="8" s="1"/>
  <c r="T86" i="4"/>
  <c r="L92" i="8" s="1"/>
  <c r="T12" i="4"/>
  <c r="L18" i="8" s="1"/>
  <c r="R154" i="4"/>
  <c r="J160" i="8" s="1"/>
  <c r="U56" i="4"/>
  <c r="M62" i="8" s="1"/>
  <c r="U92" i="4"/>
  <c r="M98" i="8" s="1"/>
  <c r="S129" i="4"/>
  <c r="K135" i="8" s="1"/>
  <c r="R170" i="4"/>
  <c r="J176" i="8" s="1"/>
  <c r="T217" i="4"/>
  <c r="L223" i="8" s="1"/>
  <c r="S310" i="4"/>
  <c r="K316" i="8" s="1"/>
  <c r="R29" i="4"/>
  <c r="J35" i="8" s="1"/>
  <c r="R61" i="4"/>
  <c r="J67" i="8" s="1"/>
  <c r="S93" i="4"/>
  <c r="K99" i="8" s="1"/>
  <c r="T129" i="4"/>
  <c r="L135" i="8" s="1"/>
  <c r="T170" i="4"/>
  <c r="L176" i="8" s="1"/>
  <c r="S218" i="4"/>
  <c r="S314" i="4"/>
  <c r="K320" i="8" s="1"/>
  <c r="T72" i="4"/>
  <c r="L78" i="8" s="1"/>
  <c r="T68" i="4"/>
  <c r="L74" i="8" s="1"/>
  <c r="T52" i="4"/>
  <c r="L58" i="8" s="1"/>
  <c r="T29" i="4"/>
  <c r="L35" i="8" s="1"/>
  <c r="S61" i="4"/>
  <c r="K67" i="8" s="1"/>
  <c r="R110" i="4"/>
  <c r="J116" i="8" s="1"/>
  <c r="T192" i="4"/>
  <c r="L198" i="8" s="1"/>
  <c r="S265" i="4"/>
  <c r="K271" i="8" s="1"/>
  <c r="T25" i="4"/>
  <c r="L31" i="8" s="1"/>
  <c r="U57" i="4"/>
  <c r="M63" i="8" s="1"/>
  <c r="U89" i="4"/>
  <c r="M95" i="8" s="1"/>
  <c r="R125" i="4"/>
  <c r="J131" i="8" s="1"/>
  <c r="R166" i="4"/>
  <c r="J172" i="8" s="1"/>
  <c r="S213" i="4"/>
  <c r="K219" i="8" s="1"/>
  <c r="T280" i="4"/>
  <c r="L286" i="8" s="1"/>
  <c r="S16" i="4"/>
  <c r="K22" i="8" s="1"/>
  <c r="S144" i="4"/>
  <c r="K150" i="8" s="1"/>
  <c r="U114" i="4"/>
  <c r="M120" i="8" s="1"/>
  <c r="T198" i="4"/>
  <c r="L204" i="8" s="1"/>
  <c r="R26" i="4"/>
  <c r="J32" i="8" s="1"/>
  <c r="R58" i="4"/>
  <c r="J64" i="8" s="1"/>
  <c r="S90" i="4"/>
  <c r="K96" i="8" s="1"/>
  <c r="T125" i="4"/>
  <c r="T166" i="4"/>
  <c r="T213" i="4"/>
  <c r="R281" i="4"/>
  <c r="T26" i="4"/>
  <c r="L32" i="8" s="1"/>
  <c r="S58" i="4"/>
  <c r="K64" i="8" s="1"/>
  <c r="T90" i="4"/>
  <c r="L96" i="8" s="1"/>
  <c r="S126" i="4"/>
  <c r="K132" i="8" s="1"/>
  <c r="R167" i="4"/>
  <c r="J173" i="8" s="1"/>
  <c r="U213" i="4"/>
  <c r="M219" i="8" s="1"/>
  <c r="T282" i="4"/>
  <c r="L288" i="8" s="1"/>
  <c r="U1330" i="4"/>
  <c r="M1336" i="8" s="1"/>
  <c r="U1306" i="4"/>
  <c r="M1312" i="8" s="1"/>
  <c r="U1282" i="4"/>
  <c r="M1288" i="8" s="1"/>
  <c r="U1258" i="4"/>
  <c r="M1264" i="8" s="1"/>
  <c r="U1234" i="4"/>
  <c r="M1240" i="8" s="1"/>
  <c r="T1342" i="4"/>
  <c r="S1339" i="4"/>
  <c r="K1345" i="8" s="1"/>
  <c r="U1341" i="4"/>
  <c r="M1347" i="8" s="1"/>
  <c r="T1329" i="4"/>
  <c r="L1335" i="8" s="1"/>
  <c r="T1305" i="4"/>
  <c r="L1311" i="8" s="1"/>
  <c r="T1281" i="4"/>
  <c r="L1287" i="8" s="1"/>
  <c r="T1257" i="4"/>
  <c r="L1263" i="8" s="1"/>
  <c r="T1233" i="4"/>
  <c r="L1239" i="8" s="1"/>
  <c r="T1209" i="4"/>
  <c r="T1185" i="4"/>
  <c r="T1161" i="4"/>
  <c r="T1137" i="4"/>
  <c r="L1143" i="8" s="1"/>
  <c r="T1113" i="4"/>
  <c r="L1119" i="8" s="1"/>
  <c r="S1344" i="4"/>
  <c r="K1350" i="8" s="1"/>
  <c r="S1320" i="4"/>
  <c r="K1326" i="8" s="1"/>
  <c r="S1296" i="4"/>
  <c r="K1302" i="8" s="1"/>
  <c r="S1272" i="4"/>
  <c r="K1278" i="8" s="1"/>
  <c r="S1248" i="4"/>
  <c r="K1254" i="8" s="1"/>
  <c r="S1224" i="4"/>
  <c r="K1230" i="8" s="1"/>
  <c r="R1332" i="4"/>
  <c r="J1338" i="8" s="1"/>
  <c r="R1308" i="4"/>
  <c r="J1314" i="8" s="1"/>
  <c r="R1284" i="4"/>
  <c r="J1290" i="8" s="1"/>
  <c r="R1260" i="4"/>
  <c r="J1266" i="8" s="1"/>
  <c r="R1236" i="4"/>
  <c r="J1242" i="8" s="1"/>
  <c r="R1212" i="4"/>
  <c r="J1218" i="8" s="1"/>
  <c r="R1188" i="4"/>
  <c r="J1194" i="8" s="1"/>
  <c r="R1164" i="4"/>
  <c r="J1170" i="8" s="1"/>
  <c r="R1140" i="4"/>
  <c r="J1146" i="8" s="1"/>
  <c r="R1116" i="4"/>
  <c r="J1122" i="8" s="1"/>
  <c r="R1092" i="4"/>
  <c r="J1098" i="8" s="1"/>
  <c r="T1343" i="4"/>
  <c r="L1349" i="8" s="1"/>
  <c r="S1334" i="4"/>
  <c r="K1340" i="8" s="1"/>
  <c r="T24" i="4"/>
  <c r="U203" i="4"/>
  <c r="U60" i="4"/>
  <c r="M66" i="8" s="1"/>
  <c r="U96" i="4"/>
  <c r="M102" i="8" s="1"/>
  <c r="R134" i="4"/>
  <c r="J140" i="8" s="1"/>
  <c r="R175" i="4"/>
  <c r="J181" i="8" s="1"/>
  <c r="S225" i="4"/>
  <c r="K231" i="8" s="1"/>
  <c r="S358" i="4"/>
  <c r="K364" i="8" s="1"/>
  <c r="S33" i="4"/>
  <c r="K39" i="8" s="1"/>
  <c r="R65" i="4"/>
  <c r="J71" i="8" s="1"/>
  <c r="R97" i="4"/>
  <c r="J103" i="8" s="1"/>
  <c r="T134" i="4"/>
  <c r="L140" i="8" s="1"/>
  <c r="T175" i="4"/>
  <c r="L181" i="8" s="1"/>
  <c r="T225" i="4"/>
  <c r="L231" i="8" s="1"/>
  <c r="S362" i="4"/>
  <c r="K368" i="8" s="1"/>
  <c r="U138" i="4"/>
  <c r="M144" i="8" s="1"/>
  <c r="S100" i="4"/>
  <c r="T64" i="4"/>
  <c r="L70" i="8" s="1"/>
  <c r="T33" i="4"/>
  <c r="L39" i="8" s="1"/>
  <c r="T65" i="4"/>
  <c r="L71" i="8" s="1"/>
  <c r="T119" i="4"/>
  <c r="L125" i="8" s="1"/>
  <c r="S205" i="4"/>
  <c r="K211" i="8" s="1"/>
  <c r="S278" i="4"/>
  <c r="K284" i="8" s="1"/>
  <c r="U29" i="4"/>
  <c r="M35" i="8" s="1"/>
  <c r="T61" i="4"/>
  <c r="L67" i="8" s="1"/>
  <c r="U93" i="4"/>
  <c r="M99" i="8" s="1"/>
  <c r="R130" i="4"/>
  <c r="J136" i="8" s="1"/>
  <c r="T171" i="4"/>
  <c r="L177" i="8" s="1"/>
  <c r="U219" i="4"/>
  <c r="M225" i="8" s="1"/>
  <c r="S322" i="4"/>
  <c r="K328" i="8" s="1"/>
  <c r="T32" i="4"/>
  <c r="L38" i="8" s="1"/>
  <c r="S217" i="4"/>
  <c r="K223" i="8" s="1"/>
  <c r="T124" i="4"/>
  <c r="L130" i="8" s="1"/>
  <c r="U225" i="4"/>
  <c r="M231" i="8" s="1"/>
  <c r="S30" i="4"/>
  <c r="K36" i="8" s="1"/>
  <c r="R62" i="4"/>
  <c r="J68" i="8" s="1"/>
  <c r="R94" i="4"/>
  <c r="J100" i="8" s="1"/>
  <c r="T130" i="4"/>
  <c r="L136" i="8" s="1"/>
  <c r="U171" i="4"/>
  <c r="M177" i="8" s="1"/>
  <c r="T220" i="4"/>
  <c r="L226" i="8" s="1"/>
  <c r="S326" i="4"/>
  <c r="K332" i="8" s="1"/>
  <c r="T30" i="4"/>
  <c r="L36" i="8" s="1"/>
  <c r="T62" i="4"/>
  <c r="L68" i="8" s="1"/>
  <c r="S94" i="4"/>
  <c r="K100" i="8" s="1"/>
  <c r="R131" i="4"/>
  <c r="J137" i="8" s="1"/>
  <c r="R172" i="4"/>
  <c r="J178" i="8" s="1"/>
  <c r="R221" i="4"/>
  <c r="J227" i="8" s="1"/>
  <c r="T330" i="4"/>
  <c r="L336" i="8" s="1"/>
  <c r="U1327" i="4"/>
  <c r="U1303" i="4"/>
  <c r="U1279" i="4"/>
  <c r="M1285" i="8" s="1"/>
  <c r="U1255" i="4"/>
  <c r="U1231" i="4"/>
  <c r="M1237" i="8" s="1"/>
  <c r="T1339" i="4"/>
  <c r="L1345" i="8" s="1"/>
  <c r="S1336" i="4"/>
  <c r="K1342" i="8" s="1"/>
  <c r="U1338" i="4"/>
  <c r="M1344" i="8" s="1"/>
  <c r="T1326" i="4"/>
  <c r="L1332" i="8" s="1"/>
  <c r="T1302" i="4"/>
  <c r="L1308" i="8" s="1"/>
  <c r="T1278" i="4"/>
  <c r="L1284" i="8" s="1"/>
  <c r="T1254" i="4"/>
  <c r="L1260" i="8" s="1"/>
  <c r="T1230" i="4"/>
  <c r="L1236" i="8" s="1"/>
  <c r="T1206" i="4"/>
  <c r="L1212" i="8" s="1"/>
  <c r="T1182" i="4"/>
  <c r="L1188" i="8" s="1"/>
  <c r="T1158" i="4"/>
  <c r="L1164" i="8" s="1"/>
  <c r="T1134" i="4"/>
  <c r="L1140" i="8" s="1"/>
  <c r="T1110" i="4"/>
  <c r="L1116" i="8" s="1"/>
  <c r="S1341" i="4"/>
  <c r="K1347" i="8" s="1"/>
  <c r="S1317" i="4"/>
  <c r="K1323" i="8" s="1"/>
  <c r="S1293" i="4"/>
  <c r="K1299" i="8" s="1"/>
  <c r="S1269" i="4"/>
  <c r="K1275" i="8" s="1"/>
  <c r="S1245" i="4"/>
  <c r="K1251" i="8" s="1"/>
  <c r="S1221" i="4"/>
  <c r="K1227" i="8" s="1"/>
  <c r="R1329" i="4"/>
  <c r="R1305" i="4"/>
  <c r="R1281" i="4"/>
  <c r="J1287" i="8" s="1"/>
  <c r="R1257" i="4"/>
  <c r="R1233" i="4"/>
  <c r="J1239" i="8" s="1"/>
  <c r="R1209" i="4"/>
  <c r="J1215" i="8" s="1"/>
  <c r="R1185" i="4"/>
  <c r="J1191" i="8" s="1"/>
  <c r="R1161" i="4"/>
  <c r="J1167" i="8" s="1"/>
  <c r="R1137" i="4"/>
  <c r="J1143" i="8" s="1"/>
  <c r="R1113" i="4"/>
  <c r="J1119" i="8" s="1"/>
  <c r="U1343" i="4"/>
  <c r="M1349" i="8" s="1"/>
  <c r="T1340" i="4"/>
  <c r="L1346" i="8" s="1"/>
  <c r="S1331" i="4"/>
  <c r="K1337" i="8" s="1"/>
  <c r="S40" i="4"/>
  <c r="K46" i="8" s="1"/>
  <c r="R37" i="4"/>
  <c r="J43" i="8" s="1"/>
  <c r="T133" i="4"/>
  <c r="L139" i="8" s="1"/>
  <c r="U65" i="4"/>
  <c r="M71" i="8" s="1"/>
  <c r="S135" i="4"/>
  <c r="K141" i="8" s="1"/>
  <c r="S177" i="4"/>
  <c r="K183" i="8" s="1"/>
  <c r="T18" i="4"/>
  <c r="L24" i="8" s="1"/>
  <c r="T106" i="4"/>
  <c r="L112" i="8" s="1"/>
  <c r="T177" i="4"/>
  <c r="L183" i="8" s="1"/>
  <c r="U257" i="4"/>
  <c r="M263" i="8" s="1"/>
  <c r="U1321" i="4"/>
  <c r="M1327" i="8" s="1"/>
  <c r="U1285" i="4"/>
  <c r="U1246" i="4"/>
  <c r="T1336" i="4"/>
  <c r="R1336" i="4"/>
  <c r="T1320" i="4"/>
  <c r="L1326" i="8" s="1"/>
  <c r="T1284" i="4"/>
  <c r="L1290" i="8" s="1"/>
  <c r="T1245" i="4"/>
  <c r="L1251" i="8" s="1"/>
  <c r="T1203" i="4"/>
  <c r="L1209" i="8" s="1"/>
  <c r="T1167" i="4"/>
  <c r="L1173" i="8" s="1"/>
  <c r="T1128" i="4"/>
  <c r="L1134" i="8" s="1"/>
  <c r="T1092" i="4"/>
  <c r="L1098" i="8" s="1"/>
  <c r="S1308" i="4"/>
  <c r="K1314" i="8" s="1"/>
  <c r="S1266" i="4"/>
  <c r="K1272" i="8" s="1"/>
  <c r="S1230" i="4"/>
  <c r="K1236" i="8" s="1"/>
  <c r="R1323" i="4"/>
  <c r="J1329" i="8" s="1"/>
  <c r="R1287" i="4"/>
  <c r="J1293" i="8" s="1"/>
  <c r="R1248" i="4"/>
  <c r="J1254" i="8" s="1"/>
  <c r="R1206" i="4"/>
  <c r="J1212" i="8" s="1"/>
  <c r="R1173" i="4"/>
  <c r="J1179" i="8" s="1"/>
  <c r="R1143" i="4"/>
  <c r="J1149" i="8" s="1"/>
  <c r="R1107" i="4"/>
  <c r="J1113" i="8" s="1"/>
  <c r="U1331" i="4"/>
  <c r="M1337" i="8" s="1"/>
  <c r="S1337" i="4"/>
  <c r="K1343" i="8" s="1"/>
  <c r="S1307" i="4"/>
  <c r="K1313" i="8" s="1"/>
  <c r="S1283" i="4"/>
  <c r="S1259" i="4"/>
  <c r="S1235" i="4"/>
  <c r="S1211" i="4"/>
  <c r="K1217" i="8" s="1"/>
  <c r="S1187" i="4"/>
  <c r="K1193" i="8" s="1"/>
  <c r="S1163" i="4"/>
  <c r="K1169" i="8" s="1"/>
  <c r="S1139" i="4"/>
  <c r="K1145" i="8" s="1"/>
  <c r="S1115" i="4"/>
  <c r="K1121" i="8" s="1"/>
  <c r="T4" i="4"/>
  <c r="L10" i="8" s="1"/>
  <c r="S69" i="4"/>
  <c r="K75" i="8" s="1"/>
  <c r="T5" i="4"/>
  <c r="L11" i="8" s="1"/>
  <c r="T97" i="4"/>
  <c r="L103" i="8" s="1"/>
  <c r="T318" i="4"/>
  <c r="L324" i="8" s="1"/>
  <c r="R187" i="4"/>
  <c r="J193" i="8" s="1"/>
  <c r="S34" i="4"/>
  <c r="K40" i="8" s="1"/>
  <c r="T115" i="4"/>
  <c r="L121" i="8" s="1"/>
  <c r="T182" i="4"/>
  <c r="L188" i="8" s="1"/>
  <c r="T268" i="4"/>
  <c r="L274" i="8" s="1"/>
  <c r="U1318" i="4"/>
  <c r="M1324" i="8" s="1"/>
  <c r="U1276" i="4"/>
  <c r="M1282" i="8" s="1"/>
  <c r="U1240" i="4"/>
  <c r="M1246" i="8" s="1"/>
  <c r="T1333" i="4"/>
  <c r="L1339" i="8" s="1"/>
  <c r="U1344" i="4"/>
  <c r="M1350" i="8" s="1"/>
  <c r="T1317" i="4"/>
  <c r="L1323" i="8" s="1"/>
  <c r="T1275" i="4"/>
  <c r="T1239" i="4"/>
  <c r="T1200" i="4"/>
  <c r="L1206" i="8" s="1"/>
  <c r="T1164" i="4"/>
  <c r="T1125" i="4"/>
  <c r="L1131" i="8" s="1"/>
  <c r="S1338" i="4"/>
  <c r="K1344" i="8" s="1"/>
  <c r="S1302" i="4"/>
  <c r="K1308" i="8" s="1"/>
  <c r="S1263" i="4"/>
  <c r="K1269" i="8" s="1"/>
  <c r="S1227" i="4"/>
  <c r="K1233" i="8" s="1"/>
  <c r="U68" i="4"/>
  <c r="M74" i="8" s="1"/>
  <c r="R101" i="4"/>
  <c r="J107" i="8" s="1"/>
  <c r="S37" i="4"/>
  <c r="K43" i="8" s="1"/>
  <c r="T135" i="4"/>
  <c r="L141" i="8" s="1"/>
  <c r="R34" i="4"/>
  <c r="J40" i="8" s="1"/>
  <c r="T199" i="4"/>
  <c r="L205" i="8" s="1"/>
  <c r="T42" i="4"/>
  <c r="L48" i="8" s="1"/>
  <c r="U120" i="4"/>
  <c r="M126" i="8" s="1"/>
  <c r="T187" i="4"/>
  <c r="L193" i="8" s="1"/>
  <c r="R2" i="4"/>
  <c r="J8" i="8" s="1"/>
  <c r="U1312" i="4"/>
  <c r="M1318" i="8" s="1"/>
  <c r="U1273" i="4"/>
  <c r="M1279" i="8" s="1"/>
  <c r="U1237" i="4"/>
  <c r="M1243" i="8" s="1"/>
  <c r="T1330" i="4"/>
  <c r="L1336" i="8" s="1"/>
  <c r="U1335" i="4"/>
  <c r="M1341" i="8" s="1"/>
  <c r="T1311" i="4"/>
  <c r="T1272" i="4"/>
  <c r="T1236" i="4"/>
  <c r="L1242" i="8" s="1"/>
  <c r="T1197" i="4"/>
  <c r="L1203" i="8" s="1"/>
  <c r="T1155" i="4"/>
  <c r="L1161" i="8" s="1"/>
  <c r="T1119" i="4"/>
  <c r="L1125" i="8" s="1"/>
  <c r="S1335" i="4"/>
  <c r="K1341" i="8" s="1"/>
  <c r="S1299" i="4"/>
  <c r="K1305" i="8" s="1"/>
  <c r="S1260" i="4"/>
  <c r="K1266" i="8" s="1"/>
  <c r="S1218" i="4"/>
  <c r="K1224" i="8" s="1"/>
  <c r="R1314" i="4"/>
  <c r="J1320" i="8" s="1"/>
  <c r="R1275" i="4"/>
  <c r="J1281" i="8" s="1"/>
  <c r="R1239" i="4"/>
  <c r="J1245" i="8" s="1"/>
  <c r="R1200" i="4"/>
  <c r="J1206" i="8" s="1"/>
  <c r="R1167" i="4"/>
  <c r="J1173" i="8" s="1"/>
  <c r="R1131" i="4"/>
  <c r="J1137" i="8" s="1"/>
  <c r="R1101" i="4"/>
  <c r="J1107" i="8" s="1"/>
  <c r="U1325" i="4"/>
  <c r="M1331" i="8" s="1"/>
  <c r="S1325" i="4"/>
  <c r="K1331" i="8" s="1"/>
  <c r="S1301" i="4"/>
  <c r="K1307" i="8" s="1"/>
  <c r="S1277" i="4"/>
  <c r="K1283" i="8" s="1"/>
  <c r="S1253" i="4"/>
  <c r="K1259" i="8" s="1"/>
  <c r="S1229" i="4"/>
  <c r="K1235" i="8" s="1"/>
  <c r="S1205" i="4"/>
  <c r="K1211" i="8" s="1"/>
  <c r="S1181" i="4"/>
  <c r="S1157" i="4"/>
  <c r="S1133" i="4"/>
  <c r="S1109" i="4"/>
  <c r="U1326" i="4"/>
  <c r="M1332" i="8" s="1"/>
  <c r="R1285" i="4"/>
  <c r="J1291" i="8" s="1"/>
  <c r="T1243" i="4"/>
  <c r="L1249" i="8" s="1"/>
  <c r="R1205" i="4"/>
  <c r="J1211" i="8" s="1"/>
  <c r="S1173" i="4"/>
  <c r="K1179" i="8" s="1"/>
  <c r="S1141" i="4"/>
  <c r="K1147" i="8" s="1"/>
  <c r="R1109" i="4"/>
  <c r="J1115" i="8" s="1"/>
  <c r="T1080" i="4"/>
  <c r="L1086" i="8" s="1"/>
  <c r="T1056" i="4"/>
  <c r="L1062" i="8" s="1"/>
  <c r="T1032" i="4"/>
  <c r="L1038" i="8" s="1"/>
  <c r="T1008" i="4"/>
  <c r="L1014" i="8" s="1"/>
  <c r="T1309" i="4"/>
  <c r="L1315" i="8" s="1"/>
  <c r="T1268" i="4"/>
  <c r="L1274" i="8" s="1"/>
  <c r="U1227" i="4"/>
  <c r="M1233" i="8" s="1"/>
  <c r="T1192" i="4"/>
  <c r="L1198" i="8" s="1"/>
  <c r="T1160" i="4"/>
  <c r="L1166" i="8" s="1"/>
  <c r="U1128" i="4"/>
  <c r="M1134" i="8" s="1"/>
  <c r="T1096" i="4"/>
  <c r="L1102" i="8" s="1"/>
  <c r="R1071" i="4"/>
  <c r="J1077" i="8" s="1"/>
  <c r="U1322" i="4"/>
  <c r="M1328" i="8" s="1"/>
  <c r="R1282" i="4"/>
  <c r="T1240" i="4"/>
  <c r="U1202" i="4"/>
  <c r="R1171" i="4"/>
  <c r="J1177" i="8" s="1"/>
  <c r="U1138" i="4"/>
  <c r="M1144" i="8" s="1"/>
  <c r="U1106" i="4"/>
  <c r="M1112" i="8" s="1"/>
  <c r="U1078" i="4"/>
  <c r="M1084" i="8" s="1"/>
  <c r="U1054" i="4"/>
  <c r="M1060" i="8" s="1"/>
  <c r="T1297" i="4"/>
  <c r="L1303" i="8" s="1"/>
  <c r="U1242" i="4"/>
  <c r="M1248" i="8" s="1"/>
  <c r="U1193" i="4"/>
  <c r="M1199" i="8" s="1"/>
  <c r="R1151" i="4"/>
  <c r="J1157" i="8" s="1"/>
  <c r="T100" i="4"/>
  <c r="L106" i="8" s="1"/>
  <c r="T139" i="4"/>
  <c r="L145" i="8" s="1"/>
  <c r="T69" i="4"/>
  <c r="L75" i="8" s="1"/>
  <c r="T176" i="4"/>
  <c r="L182" i="8" s="1"/>
  <c r="S66" i="4"/>
  <c r="K72" i="8" s="1"/>
  <c r="R227" i="4"/>
  <c r="J233" i="8" s="1"/>
  <c r="T50" i="4"/>
  <c r="L56" i="8" s="1"/>
  <c r="R136" i="4"/>
  <c r="J142" i="8" s="1"/>
  <c r="U200" i="4"/>
  <c r="M206" i="8" s="1"/>
  <c r="U1345" i="4"/>
  <c r="M1351" i="8" s="1"/>
  <c r="U1309" i="4"/>
  <c r="M1315" i="8" s="1"/>
  <c r="U1270" i="4"/>
  <c r="M1276" i="8" s="1"/>
  <c r="U1228" i="4"/>
  <c r="S1345" i="4"/>
  <c r="T1344" i="4"/>
  <c r="L1350" i="8" s="1"/>
  <c r="T1308" i="4"/>
  <c r="T1269" i="4"/>
  <c r="L1275" i="8" s="1"/>
  <c r="T1227" i="4"/>
  <c r="L1233" i="8" s="1"/>
  <c r="T1191" i="4"/>
  <c r="L1197" i="8" s="1"/>
  <c r="T1152" i="4"/>
  <c r="L1158" i="8" s="1"/>
  <c r="T1116" i="4"/>
  <c r="L1122" i="8" s="1"/>
  <c r="S1332" i="4"/>
  <c r="K1338" i="8" s="1"/>
  <c r="S1290" i="4"/>
  <c r="K1296" i="8" s="1"/>
  <c r="S1254" i="4"/>
  <c r="K1260" i="8" s="1"/>
  <c r="S1215" i="4"/>
  <c r="K1221" i="8" s="1"/>
  <c r="R139" i="4"/>
  <c r="J145" i="8" s="1"/>
  <c r="U180" i="4"/>
  <c r="M186" i="8" s="1"/>
  <c r="U129" i="4"/>
  <c r="M135" i="8" s="1"/>
  <c r="S226" i="4"/>
  <c r="K232" i="8" s="1"/>
  <c r="R98" i="4"/>
  <c r="J104" i="8" s="1"/>
  <c r="R241" i="4"/>
  <c r="J247" i="8" s="1"/>
  <c r="T66" i="4"/>
  <c r="L72" i="8" s="1"/>
  <c r="T141" i="4"/>
  <c r="L147" i="8" s="1"/>
  <c r="S207" i="4"/>
  <c r="K213" i="8" s="1"/>
  <c r="U1342" i="4"/>
  <c r="M1348" i="8" s="1"/>
  <c r="U1300" i="4"/>
  <c r="M1306" i="8" s="1"/>
  <c r="U1264" i="4"/>
  <c r="U1225" i="4"/>
  <c r="S1342" i="4"/>
  <c r="K1348" i="8" s="1"/>
  <c r="T1341" i="4"/>
  <c r="T1299" i="4"/>
  <c r="L1305" i="8" s="1"/>
  <c r="T1263" i="4"/>
  <c r="L1269" i="8" s="1"/>
  <c r="T1224" i="4"/>
  <c r="L1230" i="8" s="1"/>
  <c r="T1188" i="4"/>
  <c r="L1194" i="8" s="1"/>
  <c r="T1149" i="4"/>
  <c r="L1155" i="8" s="1"/>
  <c r="T1107" i="4"/>
  <c r="L1113" i="8" s="1"/>
  <c r="S1326" i="4"/>
  <c r="K1332" i="8" s="1"/>
  <c r="S1287" i="4"/>
  <c r="K1293" i="8" s="1"/>
  <c r="S1251" i="4"/>
  <c r="K1257" i="8" s="1"/>
  <c r="R1344" i="4"/>
  <c r="J1350" i="8" s="1"/>
  <c r="R1302" i="4"/>
  <c r="J1308" i="8" s="1"/>
  <c r="R1266" i="4"/>
  <c r="J1272" i="8" s="1"/>
  <c r="R1227" i="4"/>
  <c r="J1233" i="8" s="1"/>
  <c r="R1191" i="4"/>
  <c r="J1197" i="8" s="1"/>
  <c r="R1155" i="4"/>
  <c r="J1161" i="8" s="1"/>
  <c r="R1125" i="4"/>
  <c r="J1131" i="8" s="1"/>
  <c r="R1095" i="4"/>
  <c r="J1101" i="8" s="1"/>
  <c r="T1334" i="4"/>
  <c r="L1340" i="8" s="1"/>
  <c r="S1319" i="4"/>
  <c r="K1325" i="8" s="1"/>
  <c r="S1295" i="4"/>
  <c r="K1301" i="8" s="1"/>
  <c r="S1271" i="4"/>
  <c r="S1247" i="4"/>
  <c r="S1223" i="4"/>
  <c r="S1199" i="4"/>
  <c r="K1205" i="8" s="1"/>
  <c r="S1175" i="4"/>
  <c r="K1181" i="8" s="1"/>
  <c r="S1151" i="4"/>
  <c r="K1157" i="8" s="1"/>
  <c r="S1127" i="4"/>
  <c r="K1133" i="8" s="1"/>
  <c r="S1103" i="4"/>
  <c r="K1109" i="8" s="1"/>
  <c r="T1315" i="4"/>
  <c r="L1321" i="8" s="1"/>
  <c r="T1274" i="4"/>
  <c r="L1280" i="8" s="1"/>
  <c r="U1233" i="4"/>
  <c r="M1239" i="8" s="1"/>
  <c r="S1197" i="4"/>
  <c r="K1203" i="8" s="1"/>
  <c r="S1165" i="4"/>
  <c r="K1171" i="8" s="1"/>
  <c r="R1133" i="4"/>
  <c r="J1139" i="8" s="1"/>
  <c r="S1101" i="4"/>
  <c r="K1107" i="8" s="1"/>
  <c r="T1074" i="4"/>
  <c r="L1080" i="8" s="1"/>
  <c r="T1050" i="4"/>
  <c r="L1056" i="8" s="1"/>
  <c r="T1026" i="4"/>
  <c r="L1032" i="8" s="1"/>
  <c r="T1002" i="4"/>
  <c r="L1008" i="8" s="1"/>
  <c r="U1299" i="4"/>
  <c r="M1305" i="8" s="1"/>
  <c r="S1258" i="4"/>
  <c r="K1264" i="8" s="1"/>
  <c r="R1217" i="4"/>
  <c r="J1223" i="8" s="1"/>
  <c r="T1184" i="4"/>
  <c r="L1190" i="8" s="1"/>
  <c r="U1152" i="4"/>
  <c r="M1158" i="8" s="1"/>
  <c r="T1120" i="4"/>
  <c r="R1089" i="4"/>
  <c r="R1065" i="4"/>
  <c r="J1071" i="8" s="1"/>
  <c r="T1312" i="4"/>
  <c r="L1318" i="8" s="1"/>
  <c r="T1271" i="4"/>
  <c r="L1277" i="8" s="1"/>
  <c r="U1230" i="4"/>
  <c r="M1236" i="8" s="1"/>
  <c r="R1195" i="4"/>
  <c r="J1201" i="8" s="1"/>
  <c r="U1162" i="4"/>
  <c r="M1168" i="8" s="1"/>
  <c r="U1130" i="4"/>
  <c r="M1136" i="8" s="1"/>
  <c r="R1099" i="4"/>
  <c r="J1105" i="8" s="1"/>
  <c r="U1072" i="4"/>
  <c r="M1078" i="8" s="1"/>
  <c r="U1048" i="4"/>
  <c r="M1054" i="8" s="1"/>
  <c r="T1283" i="4"/>
  <c r="L1289" i="8" s="1"/>
  <c r="R1229" i="4"/>
  <c r="J1235" i="8" s="1"/>
  <c r="S1183" i="4"/>
  <c r="K1189" i="8" s="1"/>
  <c r="S1140" i="4"/>
  <c r="K1146" i="8" s="1"/>
  <c r="T1303" i="4"/>
  <c r="L1309" i="8" s="1"/>
  <c r="S1249" i="4"/>
  <c r="K1255" i="8" s="1"/>
  <c r="T1198" i="4"/>
  <c r="L1204" i="8" s="1"/>
  <c r="R1156" i="4"/>
  <c r="J1162" i="8" s="1"/>
  <c r="U1296" i="4"/>
  <c r="M1302" i="8" s="1"/>
  <c r="T1241" i="4"/>
  <c r="L1247" i="8" s="1"/>
  <c r="U1192" i="4"/>
  <c r="M1198" i="8" s="1"/>
  <c r="S1150" i="4"/>
  <c r="K1156" i="8" s="1"/>
  <c r="U1107" i="4"/>
  <c r="S1071" i="4"/>
  <c r="T180" i="4"/>
  <c r="L186" i="8" s="1"/>
  <c r="T232" i="4"/>
  <c r="L238" i="8" s="1"/>
  <c r="U212" i="4"/>
  <c r="M218" i="8" s="1"/>
  <c r="S370" i="4"/>
  <c r="K376" i="8" s="1"/>
  <c r="U135" i="4"/>
  <c r="M141" i="8" s="1"/>
  <c r="S257" i="4"/>
  <c r="K263" i="8" s="1"/>
  <c r="T74" i="4"/>
  <c r="L80" i="8" s="1"/>
  <c r="T146" i="4"/>
  <c r="L152" i="8" s="1"/>
  <c r="U227" i="4"/>
  <c r="M233" i="8" s="1"/>
  <c r="U1336" i="4"/>
  <c r="M1342" i="8" s="1"/>
  <c r="U1297" i="4"/>
  <c r="M1303" i="8" s="1"/>
  <c r="U1261" i="4"/>
  <c r="M1267" i="8" s="1"/>
  <c r="U1222" i="4"/>
  <c r="M1228" i="8" s="1"/>
  <c r="S1333" i="4"/>
  <c r="K1339" i="8" s="1"/>
  <c r="T1335" i="4"/>
  <c r="L1341" i="8" s="1"/>
  <c r="T1296" i="4"/>
  <c r="L1302" i="8" s="1"/>
  <c r="T1260" i="4"/>
  <c r="L1266" i="8" s="1"/>
  <c r="T1221" i="4"/>
  <c r="L1227" i="8" s="1"/>
  <c r="T1179" i="4"/>
  <c r="L1185" i="8" s="1"/>
  <c r="T1143" i="4"/>
  <c r="L1149" i="8" s="1"/>
  <c r="T1104" i="4"/>
  <c r="L1110" i="8" s="1"/>
  <c r="S1323" i="4"/>
  <c r="K1329" i="8" s="1"/>
  <c r="S1284" i="4"/>
  <c r="S1242" i="4"/>
  <c r="R1338" i="4"/>
  <c r="J1344" i="8" s="1"/>
  <c r="R1299" i="4"/>
  <c r="J1305" i="8" s="1"/>
  <c r="R1263" i="4"/>
  <c r="J1269" i="8" s="1"/>
  <c r="R1224" i="4"/>
  <c r="J1230" i="8" s="1"/>
  <c r="R1182" i="4"/>
  <c r="J1188" i="8" s="1"/>
  <c r="R1152" i="4"/>
  <c r="J1158" i="8" s="1"/>
  <c r="R1122" i="4"/>
  <c r="J1128" i="8" s="1"/>
  <c r="U1340" i="4"/>
  <c r="M1346" i="8" s="1"/>
  <c r="T1331" i="4"/>
  <c r="L1337" i="8" s="1"/>
  <c r="S1316" i="4"/>
  <c r="K1322" i="8" s="1"/>
  <c r="S1292" i="4"/>
  <c r="K1298" i="8" s="1"/>
  <c r="S1268" i="4"/>
  <c r="K1274" i="8" s="1"/>
  <c r="S1244" i="4"/>
  <c r="K1250" i="8" s="1"/>
  <c r="S1220" i="4"/>
  <c r="K1226" i="8" s="1"/>
  <c r="S1196" i="4"/>
  <c r="K1202" i="8" s="1"/>
  <c r="S1172" i="4"/>
  <c r="K1178" i="8" s="1"/>
  <c r="S1148" i="4"/>
  <c r="K1154" i="8" s="1"/>
  <c r="S1124" i="4"/>
  <c r="K1130" i="8" s="1"/>
  <c r="R5" i="4"/>
  <c r="J11" i="8" s="1"/>
  <c r="S3" i="4"/>
  <c r="K9" i="8" s="1"/>
  <c r="U33" i="4"/>
  <c r="M39" i="8" s="1"/>
  <c r="U12" i="4"/>
  <c r="M18" i="8" s="1"/>
  <c r="T156" i="4"/>
  <c r="S10" i="4"/>
  <c r="T98" i="4"/>
  <c r="L104" i="8" s="1"/>
  <c r="S162" i="4"/>
  <c r="K168" i="8" s="1"/>
  <c r="S241" i="4"/>
  <c r="K247" i="8" s="1"/>
  <c r="U1324" i="4"/>
  <c r="M1330" i="8" s="1"/>
  <c r="U1288" i="4"/>
  <c r="M1294" i="8" s="1"/>
  <c r="U1249" i="4"/>
  <c r="M1255" i="8" s="1"/>
  <c r="T1345" i="4"/>
  <c r="L1351" i="8" s="1"/>
  <c r="R1342" i="4"/>
  <c r="J1348" i="8" s="1"/>
  <c r="T1323" i="4"/>
  <c r="L1329" i="8" s="1"/>
  <c r="T1287" i="4"/>
  <c r="L1293" i="8" s="1"/>
  <c r="T1248" i="4"/>
  <c r="L1254" i="8" s="1"/>
  <c r="T1212" i="4"/>
  <c r="L1218" i="8" s="1"/>
  <c r="T1173" i="4"/>
  <c r="L1179" i="8" s="1"/>
  <c r="T1131" i="4"/>
  <c r="L1137" i="8" s="1"/>
  <c r="T1095" i="4"/>
  <c r="S1311" i="4"/>
  <c r="K1317" i="8" s="1"/>
  <c r="S1275" i="4"/>
  <c r="K1281" i="8" s="1"/>
  <c r="S1236" i="4"/>
  <c r="K1242" i="8" s="1"/>
  <c r="R1326" i="4"/>
  <c r="J1332" i="8" s="1"/>
  <c r="R1290" i="4"/>
  <c r="J1296" i="8" s="1"/>
  <c r="R1251" i="4"/>
  <c r="J1257" i="8" s="1"/>
  <c r="R1215" i="4"/>
  <c r="J1221" i="8" s="1"/>
  <c r="R1176" i="4"/>
  <c r="R1146" i="4"/>
  <c r="R1110" i="4"/>
  <c r="J1116" i="8" s="1"/>
  <c r="U1334" i="4"/>
  <c r="M1340" i="8" s="1"/>
  <c r="S1340" i="4"/>
  <c r="K1346" i="8" s="1"/>
  <c r="S1310" i="4"/>
  <c r="K1316" i="8" s="1"/>
  <c r="S1286" i="4"/>
  <c r="K1292" i="8" s="1"/>
  <c r="S1262" i="4"/>
  <c r="K1268" i="8" s="1"/>
  <c r="S1238" i="4"/>
  <c r="K1244" i="8" s="1"/>
  <c r="S1214" i="4"/>
  <c r="K1220" i="8" s="1"/>
  <c r="S1190" i="4"/>
  <c r="K1196" i="8" s="1"/>
  <c r="S1166" i="4"/>
  <c r="K1172" i="8" s="1"/>
  <c r="S1142" i="4"/>
  <c r="K1148" i="8" s="1"/>
  <c r="S1118" i="4"/>
  <c r="K1124" i="8" s="1"/>
  <c r="S1094" i="4"/>
  <c r="K1100" i="8" s="1"/>
  <c r="S1300" i="4"/>
  <c r="K1306" i="8" s="1"/>
  <c r="R1259" i="4"/>
  <c r="J1265" i="8" s="1"/>
  <c r="U1217" i="4"/>
  <c r="M1223" i="8" s="1"/>
  <c r="S1185" i="4"/>
  <c r="K1191" i="8" s="1"/>
  <c r="S1153" i="4"/>
  <c r="K1159" i="8" s="1"/>
  <c r="R1121" i="4"/>
  <c r="J1127" i="8" s="1"/>
  <c r="T1089" i="4"/>
  <c r="L1095" i="8" s="1"/>
  <c r="T1065" i="4"/>
  <c r="L1071" i="8" s="1"/>
  <c r="T1041" i="4"/>
  <c r="L1047" i="8" s="1"/>
  <c r="T1017" i="4"/>
  <c r="R1325" i="4"/>
  <c r="U1283" i="4"/>
  <c r="R1243" i="4"/>
  <c r="T1204" i="4"/>
  <c r="L1210" i="8" s="1"/>
  <c r="T1172" i="4"/>
  <c r="L1178" i="8" s="1"/>
  <c r="U1140" i="4"/>
  <c r="M1146" i="8" s="1"/>
  <c r="T1108" i="4"/>
  <c r="L1114" i="8" s="1"/>
  <c r="R1080" i="4"/>
  <c r="J1086" i="8" s="1"/>
  <c r="R1056" i="4"/>
  <c r="J1062" i="8" s="1"/>
  <c r="S1297" i="4"/>
  <c r="K1303" i="8" s="1"/>
  <c r="R1256" i="4"/>
  <c r="J1262" i="8" s="1"/>
  <c r="U1214" i="4"/>
  <c r="M1220" i="8" s="1"/>
  <c r="R1183" i="4"/>
  <c r="J1189" i="8" s="1"/>
  <c r="U1150" i="4"/>
  <c r="M1156" i="8" s="1"/>
  <c r="U1118" i="4"/>
  <c r="M1124" i="8" s="1"/>
  <c r="U1087" i="4"/>
  <c r="M1093" i="8" s="1"/>
  <c r="U1063" i="4"/>
  <c r="M1069" i="8" s="1"/>
  <c r="S1318" i="4"/>
  <c r="K1324" i="8" s="1"/>
  <c r="U1262" i="4"/>
  <c r="M1268" i="8" s="1"/>
  <c r="R1210" i="4"/>
  <c r="J1216" i="8" s="1"/>
  <c r="S1167" i="4"/>
  <c r="K1173" i="8" s="1"/>
  <c r="R1124" i="4"/>
  <c r="J1130" i="8" s="1"/>
  <c r="R1283" i="4"/>
  <c r="J1289" i="8" s="1"/>
  <c r="T1228" i="4"/>
  <c r="U1182" i="4"/>
  <c r="R1334" i="4"/>
  <c r="R1276" i="4"/>
  <c r="U1220" i="4"/>
  <c r="M1226" i="8" s="1"/>
  <c r="R1177" i="4"/>
  <c r="J1183" i="8" s="1"/>
  <c r="S1134" i="4"/>
  <c r="K1140" i="8" s="1"/>
  <c r="T1091" i="4"/>
  <c r="L1097" i="8" s="1"/>
  <c r="S1059" i="4"/>
  <c r="K1065" i="8" s="1"/>
  <c r="U231" i="4"/>
  <c r="M237" i="8" s="1"/>
  <c r="T234" i="4"/>
  <c r="L240" i="8" s="1"/>
  <c r="T1251" i="4"/>
  <c r="L1257" i="8" s="1"/>
  <c r="R1335" i="4"/>
  <c r="J1341" i="8" s="1"/>
  <c r="R1230" i="4"/>
  <c r="J1236" i="8" s="1"/>
  <c r="R1134" i="4"/>
  <c r="J1140" i="8" s="1"/>
  <c r="S1343" i="4"/>
  <c r="K1349" i="8" s="1"/>
  <c r="S1274" i="4"/>
  <c r="K1280" i="8" s="1"/>
  <c r="S1208" i="4"/>
  <c r="S1145" i="4"/>
  <c r="K1151" i="8" s="1"/>
  <c r="S1091" i="4"/>
  <c r="K1097" i="8" s="1"/>
  <c r="U1269" i="4"/>
  <c r="M1275" i="8" s="1"/>
  <c r="S1209" i="4"/>
  <c r="K1215" i="8" s="1"/>
  <c r="R1157" i="4"/>
  <c r="J1163" i="8" s="1"/>
  <c r="S1105" i="4"/>
  <c r="K1111" i="8" s="1"/>
  <c r="T1062" i="4"/>
  <c r="T1023" i="4"/>
  <c r="L1029" i="8" s="1"/>
  <c r="R1315" i="4"/>
  <c r="J1321" i="8" s="1"/>
  <c r="U1247" i="4"/>
  <c r="M1253" i="8" s="1"/>
  <c r="U1188" i="4"/>
  <c r="M1194" i="8" s="1"/>
  <c r="T1136" i="4"/>
  <c r="L1142" i="8" s="1"/>
  <c r="R1086" i="4"/>
  <c r="J1092" i="8" s="1"/>
  <c r="U1329" i="4"/>
  <c r="M1335" i="8" s="1"/>
  <c r="S1261" i="4"/>
  <c r="K1267" i="8" s="1"/>
  <c r="U1198" i="4"/>
  <c r="M1204" i="8" s="1"/>
  <c r="R1147" i="4"/>
  <c r="J1153" i="8" s="1"/>
  <c r="U1094" i="4"/>
  <c r="M1100" i="8" s="1"/>
  <c r="U1057" i="4"/>
  <c r="M1063" i="8" s="1"/>
  <c r="S1270" i="4"/>
  <c r="K1276" i="8" s="1"/>
  <c r="S1188" i="4"/>
  <c r="K1194" i="8" s="1"/>
  <c r="R1340" i="4"/>
  <c r="J1346" i="8" s="1"/>
  <c r="T1262" i="4"/>
  <c r="L1268" i="8" s="1"/>
  <c r="T1193" i="4"/>
  <c r="L1199" i="8" s="1"/>
  <c r="R1324" i="4"/>
  <c r="J1330" i="8" s="1"/>
  <c r="S1255" i="4"/>
  <c r="K1261" i="8" s="1"/>
  <c r="T1187" i="4"/>
  <c r="L1193" i="8" s="1"/>
  <c r="R1129" i="4"/>
  <c r="J1135" i="8" s="1"/>
  <c r="S1079" i="4"/>
  <c r="K1085" i="8" s="1"/>
  <c r="R1041" i="4"/>
  <c r="J1047" i="8" s="1"/>
  <c r="R1015" i="4"/>
  <c r="T989" i="4"/>
  <c r="T965" i="4"/>
  <c r="L971" i="8" s="1"/>
  <c r="T1288" i="4"/>
  <c r="S1234" i="4"/>
  <c r="K1240" i="8" s="1"/>
  <c r="R1187" i="4"/>
  <c r="J1193" i="8" s="1"/>
  <c r="R1316" i="4"/>
  <c r="J1322" i="8" s="1"/>
  <c r="R1261" i="4"/>
  <c r="J1267" i="8" s="1"/>
  <c r="U1207" i="4"/>
  <c r="M1213" i="8" s="1"/>
  <c r="T1165" i="4"/>
  <c r="L1171" i="8" s="1"/>
  <c r="R1288" i="4"/>
  <c r="J1294" i="8" s="1"/>
  <c r="U1232" i="4"/>
  <c r="M1238" i="8" s="1"/>
  <c r="S1186" i="4"/>
  <c r="K1192" i="8" s="1"/>
  <c r="U1143" i="4"/>
  <c r="M1149" i="8" s="1"/>
  <c r="U1100" i="4"/>
  <c r="M1106" i="8" s="1"/>
  <c r="S1066" i="4"/>
  <c r="K1072" i="8" s="1"/>
  <c r="R1037" i="4"/>
  <c r="J1043" i="8" s="1"/>
  <c r="U1010" i="4"/>
  <c r="M1016" i="8" s="1"/>
  <c r="U985" i="4"/>
  <c r="M991" i="8" s="1"/>
  <c r="U961" i="4"/>
  <c r="M967" i="8" s="1"/>
  <c r="U1287" i="4"/>
  <c r="M1293" i="8" s="1"/>
  <c r="R1232" i="4"/>
  <c r="J1238" i="8" s="1"/>
  <c r="R1186" i="4"/>
  <c r="J1192" i="8" s="1"/>
  <c r="S1143" i="4"/>
  <c r="K1149" i="8" s="1"/>
  <c r="T1300" i="4"/>
  <c r="U1245" i="4"/>
  <c r="U1195" i="4"/>
  <c r="M1201" i="8" s="1"/>
  <c r="S15" i="4"/>
  <c r="K21" i="8" s="1"/>
  <c r="U1333" i="4"/>
  <c r="M1339" i="8" s="1"/>
  <c r="T1215" i="4"/>
  <c r="L1221" i="8" s="1"/>
  <c r="R1320" i="4"/>
  <c r="J1326" i="8" s="1"/>
  <c r="R1218" i="4"/>
  <c r="J1224" i="8" s="1"/>
  <c r="R1128" i="4"/>
  <c r="J1134" i="8" s="1"/>
  <c r="S1328" i="4"/>
  <c r="K1334" i="8" s="1"/>
  <c r="S1265" i="4"/>
  <c r="K1271" i="8" s="1"/>
  <c r="S1202" i="4"/>
  <c r="K1208" i="8" s="1"/>
  <c r="S1136" i="4"/>
  <c r="K1142" i="8" s="1"/>
  <c r="R1337" i="4"/>
  <c r="J1343" i="8" s="1"/>
  <c r="S1264" i="4"/>
  <c r="K1270" i="8" s="1"/>
  <c r="S1201" i="4"/>
  <c r="K1207" i="8" s="1"/>
  <c r="S1149" i="4"/>
  <c r="K1155" i="8" s="1"/>
  <c r="R1097" i="4"/>
  <c r="J1103" i="8" s="1"/>
  <c r="T1059" i="4"/>
  <c r="L1065" i="8" s="1"/>
  <c r="T1020" i="4"/>
  <c r="L1026" i="8" s="1"/>
  <c r="T1304" i="4"/>
  <c r="L1310" i="8" s="1"/>
  <c r="T1237" i="4"/>
  <c r="L1243" i="8" s="1"/>
  <c r="T1180" i="4"/>
  <c r="L1186" i="8" s="1"/>
  <c r="T1132" i="4"/>
  <c r="L1138" i="8" s="1"/>
  <c r="R1083" i="4"/>
  <c r="R1318" i="4"/>
  <c r="U1250" i="4"/>
  <c r="U1190" i="4"/>
  <c r="M1196" i="8" s="1"/>
  <c r="U1142" i="4"/>
  <c r="M1148" i="8" s="1"/>
  <c r="U1090" i="4"/>
  <c r="M1096" i="8" s="1"/>
  <c r="U1051" i="4"/>
  <c r="M1057" i="8" s="1"/>
  <c r="T1256" i="4"/>
  <c r="L1262" i="8" s="1"/>
  <c r="U1177" i="4"/>
  <c r="M1183" i="8" s="1"/>
  <c r="S1324" i="4"/>
  <c r="K1330" i="8" s="1"/>
  <c r="T1255" i="4"/>
  <c r="L1261" i="8" s="1"/>
  <c r="U1187" i="4"/>
  <c r="M1193" i="8" s="1"/>
  <c r="U1316" i="4"/>
  <c r="M1322" i="8" s="1"/>
  <c r="U1248" i="4"/>
  <c r="M1254" i="8" s="1"/>
  <c r="S1182" i="4"/>
  <c r="K1188" i="8" s="1"/>
  <c r="T1123" i="4"/>
  <c r="L1129" i="8" s="1"/>
  <c r="S1075" i="4"/>
  <c r="K1081" i="8" s="1"/>
  <c r="U1037" i="4"/>
  <c r="M1043" i="8" s="1"/>
  <c r="U1011" i="4"/>
  <c r="M1017" i="8" s="1"/>
  <c r="T986" i="4"/>
  <c r="L992" i="8" s="1"/>
  <c r="T962" i="4"/>
  <c r="L968" i="8" s="1"/>
  <c r="S1282" i="4"/>
  <c r="K1288" i="8" s="1"/>
  <c r="T366" i="4"/>
  <c r="L372" i="8" s="1"/>
  <c r="U1294" i="4"/>
  <c r="M1300" i="8" s="1"/>
  <c r="T1176" i="4"/>
  <c r="R1311" i="4"/>
  <c r="R1203" i="4"/>
  <c r="J1209" i="8" s="1"/>
  <c r="R1119" i="4"/>
  <c r="S1322" i="4"/>
  <c r="K1328" i="8" s="1"/>
  <c r="S1256" i="4"/>
  <c r="K1262" i="8" s="1"/>
  <c r="S1193" i="4"/>
  <c r="K1199" i="8" s="1"/>
  <c r="S1130" i="4"/>
  <c r="K1136" i="8" s="1"/>
  <c r="R1321" i="4"/>
  <c r="J1327" i="8" s="1"/>
  <c r="U1253" i="4"/>
  <c r="M1259" i="8" s="1"/>
  <c r="R1193" i="4"/>
  <c r="J1199" i="8" s="1"/>
  <c r="R1145" i="4"/>
  <c r="J1151" i="8" s="1"/>
  <c r="S1093" i="4"/>
  <c r="K1099" i="8" s="1"/>
  <c r="T1053" i="4"/>
  <c r="L1059" i="8" s="1"/>
  <c r="T1014" i="4"/>
  <c r="L1020" i="8" s="1"/>
  <c r="S1294" i="4"/>
  <c r="K1300" i="8" s="1"/>
  <c r="T1232" i="4"/>
  <c r="U1176" i="4"/>
  <c r="M1182" i="8" s="1"/>
  <c r="T1124" i="4"/>
  <c r="L1130" i="8" s="1"/>
  <c r="R1077" i="4"/>
  <c r="J1083" i="8" s="1"/>
  <c r="T1307" i="4"/>
  <c r="L1313" i="8" s="1"/>
  <c r="R1246" i="4"/>
  <c r="J1252" i="8" s="1"/>
  <c r="U1186" i="4"/>
  <c r="M1192" i="8" s="1"/>
  <c r="R1135" i="4"/>
  <c r="J1141" i="8" s="1"/>
  <c r="U1084" i="4"/>
  <c r="R1343" i="4"/>
  <c r="J1349" i="8" s="1"/>
  <c r="T1249" i="4"/>
  <c r="L1255" i="8" s="1"/>
  <c r="R1172" i="4"/>
  <c r="U1317" i="4"/>
  <c r="M1323" i="8" s="1"/>
  <c r="U1241" i="4"/>
  <c r="M1247" i="8" s="1"/>
  <c r="T1177" i="4"/>
  <c r="L1183" i="8" s="1"/>
  <c r="R1310" i="4"/>
  <c r="J1316" i="8" s="1"/>
  <c r="T1234" i="4"/>
  <c r="L1240" i="8" s="1"/>
  <c r="T1171" i="4"/>
  <c r="L1177" i="8" s="1"/>
  <c r="R1118" i="4"/>
  <c r="J1124" i="8" s="1"/>
  <c r="S1067" i="4"/>
  <c r="K1073" i="8" s="1"/>
  <c r="T1034" i="4"/>
  <c r="L1040" i="8" s="1"/>
  <c r="S1008" i="4"/>
  <c r="K1014" i="8" s="1"/>
  <c r="T983" i="4"/>
  <c r="L989" i="8" s="1"/>
  <c r="U1332" i="4"/>
  <c r="M1338" i="8" s="1"/>
  <c r="U1275" i="4"/>
  <c r="M1281" i="8" s="1"/>
  <c r="T1220" i="4"/>
  <c r="S1176" i="4"/>
  <c r="K1182" i="8" s="1"/>
  <c r="U1301" i="4"/>
  <c r="M1307" i="8" s="1"/>
  <c r="R1247" i="4"/>
  <c r="J1253" i="8" s="1"/>
  <c r="U1197" i="4"/>
  <c r="M1203" i="8" s="1"/>
  <c r="S1330" i="4"/>
  <c r="K1336" i="8" s="1"/>
  <c r="R1274" i="4"/>
  <c r="J1280" i="8" s="1"/>
  <c r="S1219" i="4"/>
  <c r="T1175" i="4"/>
  <c r="U1132" i="4"/>
  <c r="M1138" i="8" s="1"/>
  <c r="S1090" i="4"/>
  <c r="S1058" i="4"/>
  <c r="K1064" i="8" s="1"/>
  <c r="T1030" i="4"/>
  <c r="L1036" i="8" s="1"/>
  <c r="S1004" i="4"/>
  <c r="K1010" i="8" s="1"/>
  <c r="U979" i="4"/>
  <c r="M985" i="8" s="1"/>
  <c r="R1330" i="4"/>
  <c r="J1336" i="8" s="1"/>
  <c r="S1273" i="4"/>
  <c r="K1279" i="8" s="1"/>
  <c r="R1219" i="4"/>
  <c r="J1225" i="8" s="1"/>
  <c r="R1175" i="4"/>
  <c r="J1181" i="8" s="1"/>
  <c r="S1132" i="4"/>
  <c r="K1138" i="8" s="1"/>
  <c r="T1286" i="4"/>
  <c r="L1292" i="8" s="1"/>
  <c r="T1231" i="4"/>
  <c r="L1237" i="8" s="1"/>
  <c r="U1185" i="4"/>
  <c r="M1191" i="8" s="1"/>
  <c r="T1306" i="4"/>
  <c r="R1252" i="4"/>
  <c r="J1258" i="8" s="1"/>
  <c r="R1201" i="4"/>
  <c r="J1207" i="8" s="1"/>
  <c r="S1158" i="4"/>
  <c r="K1164" i="8" s="1"/>
  <c r="T1115" i="4"/>
  <c r="L1121" i="8" s="1"/>
  <c r="S1077" i="4"/>
  <c r="K1083" i="8" s="1"/>
  <c r="R1046" i="4"/>
  <c r="J1052" i="8" s="1"/>
  <c r="U1019" i="4"/>
  <c r="M1025" i="8" s="1"/>
  <c r="R994" i="4"/>
  <c r="R970" i="4"/>
  <c r="U1298" i="4"/>
  <c r="M1304" i="8" s="1"/>
  <c r="T1244" i="4"/>
  <c r="S1195" i="4"/>
  <c r="K1201" i="8" s="1"/>
  <c r="S1152" i="4"/>
  <c r="K1158" i="8" s="1"/>
  <c r="U1109" i="4"/>
  <c r="M1115" i="8" s="1"/>
  <c r="R1073" i="4"/>
  <c r="J1079" i="8" s="1"/>
  <c r="T1042" i="4"/>
  <c r="L1048" i="8" s="1"/>
  <c r="S1016" i="4"/>
  <c r="K1022" i="8" s="1"/>
  <c r="U990" i="4"/>
  <c r="M996" i="8" s="1"/>
  <c r="S52" i="4"/>
  <c r="K58" i="8" s="1"/>
  <c r="U1252" i="4"/>
  <c r="M1258" i="8" s="1"/>
  <c r="T1140" i="4"/>
  <c r="L1146" i="8" s="1"/>
  <c r="R1296" i="4"/>
  <c r="J1302" i="8" s="1"/>
  <c r="R1194" i="4"/>
  <c r="J1200" i="8" s="1"/>
  <c r="R1104" i="4"/>
  <c r="J1110" i="8" s="1"/>
  <c r="S1313" i="4"/>
  <c r="K1319" i="8" s="1"/>
  <c r="S1250" i="4"/>
  <c r="K1256" i="8" s="1"/>
  <c r="S1184" i="4"/>
  <c r="K1190" i="8" s="1"/>
  <c r="S1121" i="4"/>
  <c r="K1127" i="8" s="1"/>
  <c r="T1310" i="4"/>
  <c r="L1316" i="8" s="1"/>
  <c r="R1249" i="4"/>
  <c r="J1255" i="8" s="1"/>
  <c r="S1189" i="4"/>
  <c r="K1195" i="8" s="1"/>
  <c r="S1137" i="4"/>
  <c r="T1086" i="4"/>
  <c r="L1092" i="8" s="1"/>
  <c r="T1047" i="4"/>
  <c r="L1053" i="8" s="1"/>
  <c r="T1011" i="4"/>
  <c r="L1017" i="8" s="1"/>
  <c r="R1289" i="4"/>
  <c r="J1295" i="8" s="1"/>
  <c r="S1222" i="4"/>
  <c r="K1228" i="8" s="1"/>
  <c r="T1168" i="4"/>
  <c r="L1174" i="8" s="1"/>
  <c r="U1116" i="4"/>
  <c r="M1122" i="8" s="1"/>
  <c r="R1074" i="4"/>
  <c r="J1080" i="8" s="1"/>
  <c r="U1302" i="4"/>
  <c r="M1308" i="8" s="1"/>
  <c r="T1235" i="4"/>
  <c r="L1241" i="8" s="1"/>
  <c r="U1178" i="4"/>
  <c r="M1184" i="8" s="1"/>
  <c r="U1126" i="4"/>
  <c r="M1132" i="8" s="1"/>
  <c r="U1081" i="4"/>
  <c r="M1087" i="8" s="1"/>
  <c r="T1324" i="4"/>
  <c r="L1330" i="8" s="1"/>
  <c r="U1235" i="4"/>
  <c r="M1241" i="8" s="1"/>
  <c r="R1162" i="4"/>
  <c r="U1310" i="4"/>
  <c r="M1316" i="8" s="1"/>
  <c r="R1235" i="4"/>
  <c r="J1241" i="8" s="1"/>
  <c r="U1171" i="4"/>
  <c r="M1177" i="8" s="1"/>
  <c r="S1303" i="4"/>
  <c r="K1309" i="8" s="1"/>
  <c r="R1228" i="4"/>
  <c r="J1234" i="8" s="1"/>
  <c r="R1166" i="4"/>
  <c r="J1172" i="8" s="1"/>
  <c r="U1112" i="4"/>
  <c r="M1118" i="8" s="1"/>
  <c r="S1063" i="4"/>
  <c r="S1031" i="4"/>
  <c r="R1005" i="4"/>
  <c r="J1011" i="8" s="1"/>
  <c r="T980" i="4"/>
  <c r="U1323" i="4"/>
  <c r="M1329" i="8" s="1"/>
  <c r="R1268" i="4"/>
  <c r="J1274" i="8" s="1"/>
  <c r="R146" i="4"/>
  <c r="J152" i="8" s="1"/>
  <c r="U1216" i="4"/>
  <c r="M1222" i="8" s="1"/>
  <c r="T1101" i="4"/>
  <c r="L1107" i="8" s="1"/>
  <c r="R1278" i="4"/>
  <c r="J1284" i="8" s="1"/>
  <c r="R1179" i="4"/>
  <c r="J1185" i="8" s="1"/>
  <c r="R1098" i="4"/>
  <c r="J1104" i="8" s="1"/>
  <c r="S1304" i="4"/>
  <c r="K1310" i="8" s="1"/>
  <c r="S1241" i="4"/>
  <c r="K1247" i="8" s="1"/>
  <c r="S1178" i="4"/>
  <c r="K1184" i="8" s="1"/>
  <c r="S1112" i="4"/>
  <c r="K1118" i="8" s="1"/>
  <c r="U1305" i="4"/>
  <c r="M1311" i="8" s="1"/>
  <c r="T1238" i="4"/>
  <c r="R1181" i="4"/>
  <c r="J1187" i="8" s="1"/>
  <c r="S1129" i="4"/>
  <c r="K1135" i="8" s="1"/>
  <c r="T1083" i="4"/>
  <c r="L1089" i="8" s="1"/>
  <c r="T1044" i="4"/>
  <c r="L1050" i="8" s="1"/>
  <c r="T1005" i="4"/>
  <c r="L1011" i="8" s="1"/>
  <c r="R1279" i="4"/>
  <c r="J1285" i="8" s="1"/>
  <c r="U1212" i="4"/>
  <c r="U1164" i="4"/>
  <c r="T1112" i="4"/>
  <c r="L1118" i="8" s="1"/>
  <c r="R1068" i="4"/>
  <c r="R1292" i="4"/>
  <c r="J1298" i="8" s="1"/>
  <c r="S1225" i="4"/>
  <c r="K1231" i="8" s="1"/>
  <c r="U1174" i="4"/>
  <c r="M1180" i="8" s="1"/>
  <c r="R1123" i="4"/>
  <c r="J1129" i="8" s="1"/>
  <c r="U1075" i="4"/>
  <c r="M1081" i="8" s="1"/>
  <c r="U1311" i="4"/>
  <c r="M1317" i="8" s="1"/>
  <c r="R1222" i="4"/>
  <c r="J1228" i="8" s="1"/>
  <c r="S1156" i="4"/>
  <c r="K1162" i="8" s="1"/>
  <c r="R1297" i="4"/>
  <c r="J1303" i="8" s="1"/>
  <c r="U1221" i="4"/>
  <c r="M1227" i="8" s="1"/>
  <c r="T1166" i="4"/>
  <c r="L1172" i="8" s="1"/>
  <c r="T1289" i="4"/>
  <c r="L1295" i="8" s="1"/>
  <c r="R1214" i="4"/>
  <c r="J1220" i="8" s="1"/>
  <c r="U1160" i="4"/>
  <c r="M1166" i="8" s="1"/>
  <c r="S1102" i="4"/>
  <c r="K1108" i="8" s="1"/>
  <c r="S1055" i="4"/>
  <c r="K1061" i="8" s="1"/>
  <c r="R1028" i="4"/>
  <c r="J1034" i="8" s="1"/>
  <c r="U1001" i="4"/>
  <c r="M1007" i="8" s="1"/>
  <c r="T977" i="4"/>
  <c r="L983" i="8" s="1"/>
  <c r="T1316" i="4"/>
  <c r="L1322" i="8" s="1"/>
  <c r="T1261" i="4"/>
  <c r="R1208" i="4"/>
  <c r="J1214" i="8" s="1"/>
  <c r="U1165" i="4"/>
  <c r="S1288" i="4"/>
  <c r="R1234" i="4"/>
  <c r="J1240" i="8" s="1"/>
  <c r="T1186" i="4"/>
  <c r="L1192" i="8" s="1"/>
  <c r="S1315" i="4"/>
  <c r="K1321" i="8" s="1"/>
  <c r="U1260" i="4"/>
  <c r="M1266" i="8" s="1"/>
  <c r="T1207" i="4"/>
  <c r="L1213" i="8" s="1"/>
  <c r="R1165" i="4"/>
  <c r="J1171" i="8" s="1"/>
  <c r="S1122" i="4"/>
  <c r="K1128" i="8" s="1"/>
  <c r="S1082" i="4"/>
  <c r="K1088" i="8" s="1"/>
  <c r="S1050" i="4"/>
  <c r="K1056" i="8" s="1"/>
  <c r="R1024" i="4"/>
  <c r="J1030" i="8" s="1"/>
  <c r="U997" i="4"/>
  <c r="M1003" i="8" s="1"/>
  <c r="U973" i="4"/>
  <c r="M979" i="8" s="1"/>
  <c r="U1314" i="4"/>
  <c r="M1320" i="8" s="1"/>
  <c r="U1259" i="4"/>
  <c r="M1265" i="8" s="1"/>
  <c r="S1207" i="4"/>
  <c r="K1213" i="8" s="1"/>
  <c r="S1164" i="4"/>
  <c r="K1170" i="8" s="1"/>
  <c r="T1328" i="4"/>
  <c r="L1334" i="8" s="1"/>
  <c r="R1273" i="4"/>
  <c r="J1279" i="8" s="1"/>
  <c r="U1218" i="4"/>
  <c r="M1224" i="8" s="1"/>
  <c r="T1174" i="4"/>
  <c r="L1180" i="8" s="1"/>
  <c r="S374" i="4"/>
  <c r="R1345" i="4"/>
  <c r="S1314" i="4"/>
  <c r="K1320" i="8" s="1"/>
  <c r="R1272" i="4"/>
  <c r="J1278" i="8" s="1"/>
  <c r="R1170" i="4"/>
  <c r="J1176" i="8" s="1"/>
  <c r="U1337" i="4"/>
  <c r="M1343" i="8" s="1"/>
  <c r="S1298" i="4"/>
  <c r="K1304" i="8" s="1"/>
  <c r="S1232" i="4"/>
  <c r="K1238" i="8" s="1"/>
  <c r="S1169" i="4"/>
  <c r="K1175" i="8" s="1"/>
  <c r="S1106" i="4"/>
  <c r="K1112" i="8" s="1"/>
  <c r="R1295" i="4"/>
  <c r="J1301" i="8" s="1"/>
  <c r="S1228" i="4"/>
  <c r="K1234" i="8" s="1"/>
  <c r="S1177" i="4"/>
  <c r="K1183" i="8" s="1"/>
  <c r="S1125" i="4"/>
  <c r="K1131" i="8" s="1"/>
  <c r="T1077" i="4"/>
  <c r="L1083" i="8" s="1"/>
  <c r="T1038" i="4"/>
  <c r="L1044" i="8" s="1"/>
  <c r="T999" i="4"/>
  <c r="L1005" i="8" s="1"/>
  <c r="T1273" i="4"/>
  <c r="L1279" i="8" s="1"/>
  <c r="T1208" i="4"/>
  <c r="L1214" i="8" s="1"/>
  <c r="T1156" i="4"/>
  <c r="L1162" i="8" s="1"/>
  <c r="U1104" i="4"/>
  <c r="M1110" i="8" s="1"/>
  <c r="R1062" i="4"/>
  <c r="J1068" i="8" s="1"/>
  <c r="U1286" i="4"/>
  <c r="M1292" i="8" s="1"/>
  <c r="R1220" i="4"/>
  <c r="J1226" i="8" s="1"/>
  <c r="U1166" i="4"/>
  <c r="U1114" i="4"/>
  <c r="U1069" i="4"/>
  <c r="M1075" i="8" s="1"/>
  <c r="R1304" i="4"/>
  <c r="J1310" i="8" s="1"/>
  <c r="U1215" i="4"/>
  <c r="M1221" i="8" s="1"/>
  <c r="U1145" i="4"/>
  <c r="M1151" i="8" s="1"/>
  <c r="U1290" i="4"/>
  <c r="M1296" i="8" s="1"/>
  <c r="T1214" i="4"/>
  <c r="L1220" i="8" s="1"/>
  <c r="U1161" i="4"/>
  <c r="M1167" i="8" s="1"/>
  <c r="T1282" i="4"/>
  <c r="L1288" i="8" s="1"/>
  <c r="U1208" i="4"/>
  <c r="M1214" i="8" s="1"/>
  <c r="U1155" i="4"/>
  <c r="M1161" i="8" s="1"/>
  <c r="U1096" i="4"/>
  <c r="M1102" i="8" s="1"/>
  <c r="S1051" i="4"/>
  <c r="K1057" i="8" s="1"/>
  <c r="U1024" i="4"/>
  <c r="M1030" i="8" s="1"/>
  <c r="T998" i="4"/>
  <c r="L1004" i="8" s="1"/>
  <c r="T974" i="4"/>
  <c r="L980" i="8" s="1"/>
  <c r="S1309" i="4"/>
  <c r="K1315" i="8" s="1"/>
  <c r="R1255" i="4"/>
  <c r="J1261" i="8" s="1"/>
  <c r="S1203" i="4"/>
  <c r="K1209" i="8" s="1"/>
  <c r="R1160" i="4"/>
  <c r="J1166" i="8" s="1"/>
  <c r="U1281" i="4"/>
  <c r="M1287" i="8" s="1"/>
  <c r="T1226" i="4"/>
  <c r="L1232" i="8" s="1"/>
  <c r="T1181" i="4"/>
  <c r="L1187" i="8" s="1"/>
  <c r="U1308" i="4"/>
  <c r="T1253" i="4"/>
  <c r="R1202" i="4"/>
  <c r="T1159" i="4"/>
  <c r="L1165" i="8" s="1"/>
  <c r="R1117" i="4"/>
  <c r="J1123" i="8" s="1"/>
  <c r="S1078" i="4"/>
  <c r="K1084" i="8" s="1"/>
  <c r="U1046" i="4"/>
  <c r="M1052" i="8" s="1"/>
  <c r="U1020" i="4"/>
  <c r="M1026" i="8" s="1"/>
  <c r="U994" i="4"/>
  <c r="M1000" i="8" s="1"/>
  <c r="U970" i="4"/>
  <c r="M976" i="8" s="1"/>
  <c r="U1307" i="4"/>
  <c r="M1313" i="8" s="1"/>
  <c r="T1252" i="4"/>
  <c r="L1258" i="8" s="1"/>
  <c r="U1201" i="4"/>
  <c r="M1207" i="8" s="1"/>
  <c r="S1159" i="4"/>
  <c r="K1165" i="8" s="1"/>
  <c r="S1321" i="4"/>
  <c r="K1327" i="8" s="1"/>
  <c r="U1265" i="4"/>
  <c r="M1271" i="8" s="1"/>
  <c r="U1211" i="4"/>
  <c r="M1217" i="8" s="1"/>
  <c r="T1169" i="4"/>
  <c r="L1175" i="8" s="1"/>
  <c r="R1286" i="4"/>
  <c r="J1292" i="8" s="1"/>
  <c r="S1231" i="4"/>
  <c r="K1237" i="8" s="1"/>
  <c r="U1184" i="4"/>
  <c r="M1190" i="8" s="1"/>
  <c r="R1142" i="4"/>
  <c r="J1148" i="8" s="1"/>
  <c r="T1099" i="4"/>
  <c r="L1105" i="8" s="1"/>
  <c r="S1065" i="4"/>
  <c r="K1071" i="8" s="1"/>
  <c r="S1036" i="4"/>
  <c r="R1010" i="4"/>
  <c r="R985" i="4"/>
  <c r="R961" i="4"/>
  <c r="J967" i="8" s="1"/>
  <c r="U1278" i="4"/>
  <c r="M1284" i="8" s="1"/>
  <c r="U1223" i="4"/>
  <c r="M1229" i="8" s="1"/>
  <c r="S1179" i="4"/>
  <c r="K1185" i="8" s="1"/>
  <c r="R1136" i="4"/>
  <c r="J1142" i="8" s="1"/>
  <c r="U1093" i="4"/>
  <c r="M1099" i="8" s="1"/>
  <c r="R1061" i="4"/>
  <c r="J1067" i="8" s="1"/>
  <c r="U1032" i="4"/>
  <c r="M1038" i="8" s="1"/>
  <c r="T1006" i="4"/>
  <c r="L1012" i="8" s="1"/>
  <c r="U981" i="4"/>
  <c r="M987" i="8" s="1"/>
  <c r="U957" i="4"/>
  <c r="M963" i="8" s="1"/>
  <c r="S1312" i="4"/>
  <c r="K1318" i="8" s="1"/>
  <c r="U1257" i="4"/>
  <c r="M1263" i="8" s="1"/>
  <c r="T1205" i="4"/>
  <c r="L1211" i="8" s="1"/>
  <c r="T1162" i="4"/>
  <c r="L1168" i="8" s="1"/>
  <c r="R1120" i="4"/>
  <c r="J1126" i="8" s="1"/>
  <c r="U1080" i="4"/>
  <c r="M1086" i="8" s="1"/>
  <c r="R1049" i="4"/>
  <c r="J1055" i="8" s="1"/>
  <c r="T1022" i="4"/>
  <c r="L1028" i="8" s="1"/>
  <c r="T996" i="4"/>
  <c r="L1002" i="8" s="1"/>
  <c r="T972" i="4"/>
  <c r="L978" i="8" s="1"/>
  <c r="T948" i="4"/>
  <c r="S82" i="4"/>
  <c r="K88" i="8" s="1"/>
  <c r="T1332" i="4"/>
  <c r="L1338" i="8" s="1"/>
  <c r="S1278" i="4"/>
  <c r="R1254" i="4"/>
  <c r="J1260" i="8" s="1"/>
  <c r="R1158" i="4"/>
  <c r="J1164" i="8" s="1"/>
  <c r="U1328" i="4"/>
  <c r="M1334" i="8" s="1"/>
  <c r="S1289" i="4"/>
  <c r="K1295" i="8" s="1"/>
  <c r="S1226" i="4"/>
  <c r="K1232" i="8" s="1"/>
  <c r="S1160" i="4"/>
  <c r="K1166" i="8" s="1"/>
  <c r="S1100" i="4"/>
  <c r="K1106" i="8" s="1"/>
  <c r="U1289" i="4"/>
  <c r="M1295" i="8" s="1"/>
  <c r="R1223" i="4"/>
  <c r="J1229" i="8" s="1"/>
  <c r="R1169" i="4"/>
  <c r="J1175" i="8" s="1"/>
  <c r="S1117" i="4"/>
  <c r="K1123" i="8" s="1"/>
  <c r="T1071" i="4"/>
  <c r="L1077" i="8" s="1"/>
  <c r="T1035" i="4"/>
  <c r="L1041" i="8" s="1"/>
  <c r="R1333" i="4"/>
  <c r="J1339" i="8" s="1"/>
  <c r="U1263" i="4"/>
  <c r="M1269" i="8" s="1"/>
  <c r="U1200" i="4"/>
  <c r="M1206" i="8" s="1"/>
  <c r="T1148" i="4"/>
  <c r="L1154" i="8" s="1"/>
  <c r="T1100" i="4"/>
  <c r="L1106" i="8" s="1"/>
  <c r="R1059" i="4"/>
  <c r="J1065" i="8" s="1"/>
  <c r="T1276" i="4"/>
  <c r="L1282" i="8" s="1"/>
  <c r="U1210" i="4"/>
  <c r="M1216" i="8" s="1"/>
  <c r="R1159" i="4"/>
  <c r="R1111" i="4"/>
  <c r="J1117" i="8" s="1"/>
  <c r="U1066" i="4"/>
  <c r="M1072" i="8" s="1"/>
  <c r="R1291" i="4"/>
  <c r="J1297" i="8" s="1"/>
  <c r="S1204" i="4"/>
  <c r="K1210" i="8" s="1"/>
  <c r="S1135" i="4"/>
  <c r="K1141" i="8" s="1"/>
  <c r="S1276" i="4"/>
  <c r="K1282" i="8" s="1"/>
  <c r="U1209" i="4"/>
  <c r="M1215" i="8" s="1"/>
  <c r="T1150" i="4"/>
  <c r="L1156" i="8" s="1"/>
  <c r="U1268" i="4"/>
  <c r="M1274" i="8" s="1"/>
  <c r="U1203" i="4"/>
  <c r="M1209" i="8" s="1"/>
  <c r="U1144" i="4"/>
  <c r="M1150" i="8" s="1"/>
  <c r="S1087" i="4"/>
  <c r="K1093" i="8" s="1"/>
  <c r="U1047" i="4"/>
  <c r="M1053" i="8" s="1"/>
  <c r="T1021" i="4"/>
  <c r="L1027" i="8" s="1"/>
  <c r="T995" i="4"/>
  <c r="T971" i="4"/>
  <c r="L977" i="8" s="1"/>
  <c r="R1303" i="4"/>
  <c r="J1309" i="8" s="1"/>
  <c r="T1247" i="4"/>
  <c r="L1253" i="8" s="1"/>
  <c r="R1198" i="4"/>
  <c r="J1204" i="8" s="1"/>
  <c r="R1331" i="4"/>
  <c r="J1337" i="8" s="1"/>
  <c r="U1274" i="4"/>
  <c r="M1280" i="8" s="1"/>
  <c r="T1219" i="4"/>
  <c r="L1225" i="8" s="1"/>
  <c r="U1175" i="4"/>
  <c r="T1301" i="4"/>
  <c r="T1246" i="4"/>
  <c r="U1196" i="4"/>
  <c r="M1202" i="8" s="1"/>
  <c r="R1154" i="4"/>
  <c r="J1160" i="8" s="1"/>
  <c r="T1111" i="4"/>
  <c r="L1117" i="8" s="1"/>
  <c r="S1074" i="4"/>
  <c r="K1080" i="8" s="1"/>
  <c r="T1043" i="4"/>
  <c r="L1049" i="8" s="1"/>
  <c r="S1017" i="4"/>
  <c r="K1023" i="8" s="1"/>
  <c r="U991" i="4"/>
  <c r="M997" i="8" s="1"/>
  <c r="U967" i="4"/>
  <c r="M973" i="8" s="1"/>
  <c r="R1301" i="4"/>
  <c r="J1307" i="8" s="1"/>
  <c r="S1246" i="4"/>
  <c r="K1252" i="8" s="1"/>
  <c r="R1196" i="4"/>
  <c r="J1202" i="8" s="1"/>
  <c r="U1153" i="4"/>
  <c r="M1159" i="8" s="1"/>
  <c r="U1313" i="4"/>
  <c r="M1319" i="8" s="1"/>
  <c r="T1259" i="4"/>
  <c r="L1265" i="8" s="1"/>
  <c r="U1206" i="4"/>
  <c r="M1212" i="8" s="1"/>
  <c r="U1163" i="4"/>
  <c r="M1169" i="8" s="1"/>
  <c r="S1279" i="4"/>
  <c r="K1285" i="8" s="1"/>
  <c r="U1224" i="4"/>
  <c r="M1230" i="8" s="1"/>
  <c r="U1179" i="4"/>
  <c r="M1185" i="8" s="1"/>
  <c r="U1136" i="4"/>
  <c r="M1142" i="8" s="1"/>
  <c r="R1094" i="4"/>
  <c r="J1100" i="8" s="1"/>
  <c r="S1061" i="4"/>
  <c r="R1033" i="4"/>
  <c r="U156" i="4"/>
  <c r="M162" i="8" s="1"/>
  <c r="S1154" i="4"/>
  <c r="K1160" i="8" s="1"/>
  <c r="U1319" i="4"/>
  <c r="M1325" i="8" s="1"/>
  <c r="U1154" i="4"/>
  <c r="M1160" i="8" s="1"/>
  <c r="T1145" i="4"/>
  <c r="L1151" i="8" s="1"/>
  <c r="T968" i="4"/>
  <c r="L974" i="8" s="1"/>
  <c r="T1322" i="4"/>
  <c r="L1328" i="8" s="1"/>
  <c r="R1192" i="4"/>
  <c r="J1198" i="8" s="1"/>
  <c r="R1226" i="4"/>
  <c r="J1232" i="8" s="1"/>
  <c r="R1106" i="4"/>
  <c r="J1112" i="8" s="1"/>
  <c r="S1027" i="4"/>
  <c r="K1033" i="8" s="1"/>
  <c r="U958" i="4"/>
  <c r="M964" i="8" s="1"/>
  <c r="S1191" i="4"/>
  <c r="K1197" i="8" s="1"/>
  <c r="R1280" i="4"/>
  <c r="J1286" i="8" s="1"/>
  <c r="U1320" i="4"/>
  <c r="R1238" i="4"/>
  <c r="J1244" i="8" s="1"/>
  <c r="T1163" i="4"/>
  <c r="L1169" i="8" s="1"/>
  <c r="S1089" i="4"/>
  <c r="K1095" i="8" s="1"/>
  <c r="U1042" i="4"/>
  <c r="M1048" i="8" s="1"/>
  <c r="T1003" i="4"/>
  <c r="L1009" i="8" s="1"/>
  <c r="R973" i="4"/>
  <c r="J979" i="8" s="1"/>
  <c r="T1285" i="4"/>
  <c r="L1291" i="8" s="1"/>
  <c r="R1211" i="4"/>
  <c r="U1157" i="4"/>
  <c r="S1099" i="4"/>
  <c r="U1052" i="4"/>
  <c r="M1058" i="8" s="1"/>
  <c r="T1019" i="4"/>
  <c r="L1025" i="8" s="1"/>
  <c r="U984" i="4"/>
  <c r="M990" i="8" s="1"/>
  <c r="U954" i="4"/>
  <c r="M960" i="8" s="1"/>
  <c r="T1298" i="4"/>
  <c r="L1304" i="8" s="1"/>
  <c r="R1237" i="4"/>
  <c r="J1243" i="8" s="1"/>
  <c r="U1183" i="4"/>
  <c r="M1189" i="8" s="1"/>
  <c r="U1135" i="4"/>
  <c r="M1141" i="8" s="1"/>
  <c r="T1088" i="4"/>
  <c r="L1094" i="8" s="1"/>
  <c r="T1052" i="4"/>
  <c r="L1058" i="8" s="1"/>
  <c r="S1019" i="4"/>
  <c r="K1025" i="8" s="1"/>
  <c r="T990" i="4"/>
  <c r="L996" i="8" s="1"/>
  <c r="T963" i="4"/>
  <c r="L969" i="8" s="1"/>
  <c r="S1291" i="4"/>
  <c r="K1297" i="8" s="1"/>
  <c r="R1090" i="4"/>
  <c r="J1096" i="8" s="1"/>
  <c r="T1037" i="4"/>
  <c r="L1043" i="8" s="1"/>
  <c r="R993" i="4"/>
  <c r="J999" i="8" s="1"/>
  <c r="R954" i="4"/>
  <c r="J960" i="8" s="1"/>
  <c r="R928" i="4"/>
  <c r="J934" i="8" s="1"/>
  <c r="R904" i="4"/>
  <c r="J910" i="8" s="1"/>
  <c r="R880" i="4"/>
  <c r="J886" i="8" s="1"/>
  <c r="R856" i="4"/>
  <c r="R832" i="4"/>
  <c r="J838" i="8" s="1"/>
  <c r="R808" i="4"/>
  <c r="J814" i="8" s="1"/>
  <c r="R1150" i="4"/>
  <c r="U1073" i="4"/>
  <c r="M1079" i="8" s="1"/>
  <c r="T1024" i="4"/>
  <c r="L1030" i="8" s="1"/>
  <c r="R981" i="4"/>
  <c r="J987" i="8" s="1"/>
  <c r="R946" i="4"/>
  <c r="J952" i="8" s="1"/>
  <c r="R921" i="4"/>
  <c r="J927" i="8" s="1"/>
  <c r="R897" i="4"/>
  <c r="J903" i="8" s="1"/>
  <c r="R873" i="4"/>
  <c r="J879" i="8" s="1"/>
  <c r="R849" i="4"/>
  <c r="J855" i="8" s="1"/>
  <c r="R825" i="4"/>
  <c r="J831" i="8" s="1"/>
  <c r="T1103" i="4"/>
  <c r="L1109" i="8" s="1"/>
  <c r="T1046" i="4"/>
  <c r="L1052" i="8" s="1"/>
  <c r="T1001" i="4"/>
  <c r="L1007" i="8" s="1"/>
  <c r="R960" i="4"/>
  <c r="J966" i="8" s="1"/>
  <c r="U932" i="4"/>
  <c r="M938" i="8" s="1"/>
  <c r="U908" i="4"/>
  <c r="M914" i="8" s="1"/>
  <c r="U884" i="4"/>
  <c r="M890" i="8" s="1"/>
  <c r="U860" i="4"/>
  <c r="M866" i="8" s="1"/>
  <c r="U836" i="4"/>
  <c r="M842" i="8" s="1"/>
  <c r="U812" i="4"/>
  <c r="M818" i="8" s="1"/>
  <c r="S1194" i="4"/>
  <c r="K1200" i="8" s="1"/>
  <c r="T1078" i="4"/>
  <c r="U1013" i="4"/>
  <c r="S958" i="4"/>
  <c r="R923" i="4"/>
  <c r="S891" i="4"/>
  <c r="K897" i="8" s="1"/>
  <c r="S859" i="4"/>
  <c r="K865" i="8" s="1"/>
  <c r="R827" i="4"/>
  <c r="J833" i="8" s="1"/>
  <c r="T797" i="4"/>
  <c r="L803" i="8" s="1"/>
  <c r="S773" i="4"/>
  <c r="K779" i="8" s="1"/>
  <c r="S749" i="4"/>
  <c r="K755" i="8" s="1"/>
  <c r="T1097" i="4"/>
  <c r="L1103" i="8" s="1"/>
  <c r="T1027" i="4"/>
  <c r="L1033" i="8" s="1"/>
  <c r="S969" i="4"/>
  <c r="K975" i="8" s="1"/>
  <c r="T930" i="4"/>
  <c r="L936" i="8" s="1"/>
  <c r="T1293" i="4"/>
  <c r="L1299" i="8" s="1"/>
  <c r="S1097" i="4"/>
  <c r="K1103" i="8" s="1"/>
  <c r="R1253" i="4"/>
  <c r="J1259" i="8" s="1"/>
  <c r="U1102" i="4"/>
  <c r="M1108" i="8" s="1"/>
  <c r="R1262" i="4"/>
  <c r="J1268" i="8" s="1"/>
  <c r="U1295" i="4"/>
  <c r="M1301" i="8" s="1"/>
  <c r="R1309" i="4"/>
  <c r="J1315" i="8" s="1"/>
  <c r="U1170" i="4"/>
  <c r="M1176" i="8" s="1"/>
  <c r="R1213" i="4"/>
  <c r="J1219" i="8" s="1"/>
  <c r="U1095" i="4"/>
  <c r="M1101" i="8" s="1"/>
  <c r="R1014" i="4"/>
  <c r="T1321" i="4"/>
  <c r="L1327" i="8" s="1"/>
  <c r="S1180" i="4"/>
  <c r="K1186" i="8" s="1"/>
  <c r="S1252" i="4"/>
  <c r="T1313" i="4"/>
  <c r="L1319" i="8" s="1"/>
  <c r="T1217" i="4"/>
  <c r="L1223" i="8" s="1"/>
  <c r="R1153" i="4"/>
  <c r="J1159" i="8" s="1"/>
  <c r="S1085" i="4"/>
  <c r="K1091" i="8" s="1"/>
  <c r="T1039" i="4"/>
  <c r="L1045" i="8" s="1"/>
  <c r="S1000" i="4"/>
  <c r="K1006" i="8" s="1"/>
  <c r="R967" i="4"/>
  <c r="J973" i="8" s="1"/>
  <c r="U1271" i="4"/>
  <c r="M1277" i="8" s="1"/>
  <c r="U1205" i="4"/>
  <c r="M1211" i="8" s="1"/>
  <c r="S1147" i="4"/>
  <c r="K1153" i="8" s="1"/>
  <c r="U1088" i="4"/>
  <c r="M1094" i="8" s="1"/>
  <c r="S1049" i="4"/>
  <c r="K1055" i="8" s="1"/>
  <c r="R1013" i="4"/>
  <c r="J1019" i="8" s="1"/>
  <c r="U978" i="4"/>
  <c r="M984" i="8" s="1"/>
  <c r="U951" i="4"/>
  <c r="M957" i="8" s="1"/>
  <c r="T1291" i="4"/>
  <c r="L1297" i="8" s="1"/>
  <c r="U1229" i="4"/>
  <c r="M1235" i="8" s="1"/>
  <c r="T1178" i="4"/>
  <c r="L1184" i="8" s="1"/>
  <c r="T1130" i="4"/>
  <c r="L1136" i="8" s="1"/>
  <c r="T1084" i="4"/>
  <c r="L1090" i="8" s="1"/>
  <c r="T1045" i="4"/>
  <c r="R1016" i="4"/>
  <c r="T987" i="4"/>
  <c r="L993" i="8" s="1"/>
  <c r="T960" i="4"/>
  <c r="S1210" i="4"/>
  <c r="K1216" i="8" s="1"/>
  <c r="U1082" i="4"/>
  <c r="M1088" i="8" s="1"/>
  <c r="U1031" i="4"/>
  <c r="M1037" i="8" s="1"/>
  <c r="S988" i="4"/>
  <c r="K994" i="8" s="1"/>
  <c r="T950" i="4"/>
  <c r="L956" i="8" s="1"/>
  <c r="R925" i="4"/>
  <c r="J931" i="8" s="1"/>
  <c r="R901" i="4"/>
  <c r="J907" i="8" s="1"/>
  <c r="R877" i="4"/>
  <c r="J883" i="8" s="1"/>
  <c r="R853" i="4"/>
  <c r="J859" i="8" s="1"/>
  <c r="R829" i="4"/>
  <c r="J835" i="8" s="1"/>
  <c r="R805" i="4"/>
  <c r="J811" i="8" s="1"/>
  <c r="T1135" i="4"/>
  <c r="L1141" i="8" s="1"/>
  <c r="R1067" i="4"/>
  <c r="J1073" i="8" s="1"/>
  <c r="U1018" i="4"/>
  <c r="M1024" i="8" s="1"/>
  <c r="S976" i="4"/>
  <c r="K982" i="8" s="1"/>
  <c r="R942" i="4"/>
  <c r="J948" i="8" s="1"/>
  <c r="R918" i="4"/>
  <c r="J924" i="8" s="1"/>
  <c r="R894" i="4"/>
  <c r="J900" i="8" s="1"/>
  <c r="R870" i="4"/>
  <c r="J876" i="8" s="1"/>
  <c r="R846" i="4"/>
  <c r="J852" i="8" s="1"/>
  <c r="R822" i="4"/>
  <c r="S1095" i="4"/>
  <c r="U1040" i="4"/>
  <c r="R996" i="4"/>
  <c r="S956" i="4"/>
  <c r="K962" i="8" s="1"/>
  <c r="U929" i="4"/>
  <c r="M935" i="8" s="1"/>
  <c r="U905" i="4"/>
  <c r="M911" i="8" s="1"/>
  <c r="U881" i="4"/>
  <c r="M887" i="8" s="1"/>
  <c r="U857" i="4"/>
  <c r="M863" i="8" s="1"/>
  <c r="U833" i="4"/>
  <c r="M839" i="8" s="1"/>
  <c r="U809" i="4"/>
  <c r="M815" i="8" s="1"/>
  <c r="T1270" i="4"/>
  <c r="L1276" i="8" s="1"/>
  <c r="R1070" i="4"/>
  <c r="J1076" i="8" s="1"/>
  <c r="U1005" i="4"/>
  <c r="M1011" i="8" s="1"/>
  <c r="S953" i="4"/>
  <c r="K959" i="8" s="1"/>
  <c r="S919" i="4"/>
  <c r="K925" i="8" s="1"/>
  <c r="R887" i="4"/>
  <c r="J893" i="8" s="1"/>
  <c r="S855" i="4"/>
  <c r="K861" i="8" s="1"/>
  <c r="S823" i="4"/>
  <c r="K829" i="8" s="1"/>
  <c r="S794" i="4"/>
  <c r="K800" i="8" s="1"/>
  <c r="S770" i="4"/>
  <c r="K776" i="8" s="1"/>
  <c r="S746" i="4"/>
  <c r="K752" i="8" s="1"/>
  <c r="U1085" i="4"/>
  <c r="M1091" i="8" s="1"/>
  <c r="R1020" i="4"/>
  <c r="J1026" i="8" s="1"/>
  <c r="R963" i="4"/>
  <c r="S926" i="4"/>
  <c r="T894" i="4"/>
  <c r="L900" i="8" s="1"/>
  <c r="S1239" i="4"/>
  <c r="T1279" i="4"/>
  <c r="L1285" i="8" s="1"/>
  <c r="T1196" i="4"/>
  <c r="L1202" i="8" s="1"/>
  <c r="U1060" i="4"/>
  <c r="M1066" i="8" s="1"/>
  <c r="S1198" i="4"/>
  <c r="K1204" i="8" s="1"/>
  <c r="R1241" i="4"/>
  <c r="J1247" i="8" s="1"/>
  <c r="T1295" i="4"/>
  <c r="L1301" i="8" s="1"/>
  <c r="U1159" i="4"/>
  <c r="M1165" i="8" s="1"/>
  <c r="U1191" i="4"/>
  <c r="M1197" i="8" s="1"/>
  <c r="S1086" i="4"/>
  <c r="K1092" i="8" s="1"/>
  <c r="T1007" i="4"/>
  <c r="L1013" i="8" s="1"/>
  <c r="R1294" i="4"/>
  <c r="J1300" i="8" s="1"/>
  <c r="U1169" i="4"/>
  <c r="M1175" i="8" s="1"/>
  <c r="U1238" i="4"/>
  <c r="M1244" i="8" s="1"/>
  <c r="R1300" i="4"/>
  <c r="J1306" i="8" s="1"/>
  <c r="T1211" i="4"/>
  <c r="L1217" i="8" s="1"/>
  <c r="T1147" i="4"/>
  <c r="L1153" i="8" s="1"/>
  <c r="S1081" i="4"/>
  <c r="K1087" i="8" s="1"/>
  <c r="U1029" i="4"/>
  <c r="M1035" i="8" s="1"/>
  <c r="R997" i="4"/>
  <c r="J1003" i="8" s="1"/>
  <c r="R964" i="4"/>
  <c r="J970" i="8" s="1"/>
  <c r="R1265" i="4"/>
  <c r="S1200" i="4"/>
  <c r="U1141" i="4"/>
  <c r="M1147" i="8" s="1"/>
  <c r="R1085" i="4"/>
  <c r="U1045" i="4"/>
  <c r="M1051" i="8" s="1"/>
  <c r="U1009" i="4"/>
  <c r="M1015" i="8" s="1"/>
  <c r="U975" i="4"/>
  <c r="M981" i="8" s="1"/>
  <c r="U948" i="4"/>
  <c r="M954" i="8" s="1"/>
  <c r="S1285" i="4"/>
  <c r="K1291" i="8" s="1"/>
  <c r="T1223" i="4"/>
  <c r="L1229" i="8" s="1"/>
  <c r="U1173" i="4"/>
  <c r="M1179" i="8" s="1"/>
  <c r="U1125" i="4"/>
  <c r="M1131" i="8" s="1"/>
  <c r="T1076" i="4"/>
  <c r="L1082" i="8" s="1"/>
  <c r="S1042" i="4"/>
  <c r="K1048" i="8" s="1"/>
  <c r="U1012" i="4"/>
  <c r="M1018" i="8" s="1"/>
  <c r="T984" i="4"/>
  <c r="L990" i="8" s="1"/>
  <c r="T957" i="4"/>
  <c r="L963" i="8" s="1"/>
  <c r="S1155" i="4"/>
  <c r="K1161" i="8" s="1"/>
  <c r="R1076" i="4"/>
  <c r="J1082" i="8" s="1"/>
  <c r="U1026" i="4"/>
  <c r="M1032" i="8" s="1"/>
  <c r="R983" i="4"/>
  <c r="J989" i="8" s="1"/>
  <c r="R947" i="4"/>
  <c r="J953" i="8" s="1"/>
  <c r="R922" i="4"/>
  <c r="J928" i="8" s="1"/>
  <c r="R898" i="4"/>
  <c r="J904" i="8" s="1"/>
  <c r="R874" i="4"/>
  <c r="R850" i="4"/>
  <c r="J856" i="8" s="1"/>
  <c r="R826" i="4"/>
  <c r="J832" i="8" s="1"/>
  <c r="R802" i="4"/>
  <c r="J808" i="8" s="1"/>
  <c r="S1123" i="4"/>
  <c r="K1129" i="8" s="1"/>
  <c r="R1060" i="4"/>
  <c r="J1066" i="8" s="1"/>
  <c r="T1013" i="4"/>
  <c r="L1019" i="8" s="1"/>
  <c r="R971" i="4"/>
  <c r="J977" i="8" s="1"/>
  <c r="R939" i="4"/>
  <c r="J945" i="8" s="1"/>
  <c r="R915" i="4"/>
  <c r="J921" i="8" s="1"/>
  <c r="R891" i="4"/>
  <c r="J897" i="8" s="1"/>
  <c r="R867" i="4"/>
  <c r="J873" i="8" s="1"/>
  <c r="R843" i="4"/>
  <c r="J849" i="8" s="1"/>
  <c r="U1256" i="4"/>
  <c r="M1262" i="8" s="1"/>
  <c r="R1087" i="4"/>
  <c r="J1093" i="8" s="1"/>
  <c r="R1035" i="4"/>
  <c r="J1041" i="8" s="1"/>
  <c r="S991" i="4"/>
  <c r="K997" i="8" s="1"/>
  <c r="U952" i="4"/>
  <c r="M958" i="8" s="1"/>
  <c r="U926" i="4"/>
  <c r="M932" i="8" s="1"/>
  <c r="U902" i="4"/>
  <c r="M908" i="8" s="1"/>
  <c r="U878" i="4"/>
  <c r="M884" i="8" s="1"/>
  <c r="U854" i="4"/>
  <c r="M860" i="8" s="1"/>
  <c r="U830" i="4"/>
  <c r="M836" i="8" s="1"/>
  <c r="U806" i="4"/>
  <c r="M812" i="8" s="1"/>
  <c r="U1167" i="4"/>
  <c r="S1060" i="4"/>
  <c r="K1066" i="8" s="1"/>
  <c r="U998" i="4"/>
  <c r="M1004" i="8" s="1"/>
  <c r="R948" i="4"/>
  <c r="J954" i="8" s="1"/>
  <c r="S915" i="4"/>
  <c r="K921" i="8" s="1"/>
  <c r="S883" i="4"/>
  <c r="K889" i="8" s="1"/>
  <c r="R851" i="4"/>
  <c r="J857" i="8" s="1"/>
  <c r="S819" i="4"/>
  <c r="K825" i="8" s="1"/>
  <c r="S791" i="4"/>
  <c r="K797" i="8" s="1"/>
  <c r="S767" i="4"/>
  <c r="K773" i="8" s="1"/>
  <c r="R1250" i="4"/>
  <c r="J1256" i="8" s="1"/>
  <c r="U1077" i="4"/>
  <c r="M1083" i="8" s="1"/>
  <c r="R1012" i="4"/>
  <c r="J1018" i="8" s="1"/>
  <c r="R957" i="4"/>
  <c r="J963" i="8" s="1"/>
  <c r="T922" i="4"/>
  <c r="L928" i="8" s="1"/>
  <c r="R1242" i="4"/>
  <c r="J1248" i="8" s="1"/>
  <c r="S1213" i="4"/>
  <c r="K1219" i="8" s="1"/>
  <c r="T1144" i="4"/>
  <c r="L1150" i="8" s="1"/>
  <c r="R1277" i="4"/>
  <c r="J1283" i="8" s="1"/>
  <c r="T1139" i="4"/>
  <c r="L1145" i="8" s="1"/>
  <c r="U1226" i="4"/>
  <c r="M1232" i="8" s="1"/>
  <c r="T1267" i="4"/>
  <c r="L1273" i="8" s="1"/>
  <c r="R1322" i="4"/>
  <c r="J1328" i="8" s="1"/>
  <c r="U1180" i="4"/>
  <c r="M1186" i="8" s="1"/>
  <c r="S1070" i="4"/>
  <c r="R1001" i="4"/>
  <c r="J1007" i="8" s="1"/>
  <c r="T1280" i="4"/>
  <c r="R1148" i="4"/>
  <c r="R1225" i="4"/>
  <c r="J1231" i="8" s="1"/>
  <c r="U1292" i="4"/>
  <c r="M1298" i="8" s="1"/>
  <c r="S1206" i="4"/>
  <c r="K1212" i="8" s="1"/>
  <c r="U1131" i="4"/>
  <c r="M1137" i="8" s="1"/>
  <c r="S1073" i="4"/>
  <c r="K1079" i="8" s="1"/>
  <c r="S1026" i="4"/>
  <c r="K1032" i="8" s="1"/>
  <c r="R991" i="4"/>
  <c r="J997" i="8" s="1"/>
  <c r="S1327" i="4"/>
  <c r="K1333" i="8" s="1"/>
  <c r="R1258" i="4"/>
  <c r="J1264" i="8" s="1"/>
  <c r="U1189" i="4"/>
  <c r="M1195" i="8" s="1"/>
  <c r="S1131" i="4"/>
  <c r="K1137" i="8" s="1"/>
  <c r="R1081" i="4"/>
  <c r="J1087" i="8" s="1"/>
  <c r="S1039" i="4"/>
  <c r="S1003" i="4"/>
  <c r="K1009" i="8" s="1"/>
  <c r="U972" i="4"/>
  <c r="M978" i="8" s="1"/>
  <c r="U945" i="4"/>
  <c r="M951" i="8" s="1"/>
  <c r="U1277" i="4"/>
  <c r="M1283" i="8" s="1"/>
  <c r="S1216" i="4"/>
  <c r="K1222" i="8" s="1"/>
  <c r="R1168" i="4"/>
  <c r="J1174" i="8" s="1"/>
  <c r="T1114" i="4"/>
  <c r="L1120" i="8" s="1"/>
  <c r="T1072" i="4"/>
  <c r="R1039" i="4"/>
  <c r="T1009" i="4"/>
  <c r="L1015" i="8" s="1"/>
  <c r="T981" i="4"/>
  <c r="T954" i="4"/>
  <c r="L960" i="8" s="1"/>
  <c r="U1139" i="4"/>
  <c r="M1145" i="8" s="1"/>
  <c r="T1069" i="4"/>
  <c r="L1075" i="8" s="1"/>
  <c r="R1021" i="4"/>
  <c r="J1027" i="8" s="1"/>
  <c r="U977" i="4"/>
  <c r="M983" i="8" s="1"/>
  <c r="T943" i="4"/>
  <c r="L949" i="8" s="1"/>
  <c r="R919" i="4"/>
  <c r="J925" i="8" s="1"/>
  <c r="R895" i="4"/>
  <c r="J901" i="8" s="1"/>
  <c r="R871" i="4"/>
  <c r="J877" i="8" s="1"/>
  <c r="R847" i="4"/>
  <c r="J853" i="8" s="1"/>
  <c r="R823" i="4"/>
  <c r="J829" i="8" s="1"/>
  <c r="R799" i="4"/>
  <c r="J805" i="8" s="1"/>
  <c r="R1114" i="4"/>
  <c r="J1120" i="8" s="1"/>
  <c r="U1053" i="4"/>
  <c r="M1059" i="8" s="1"/>
  <c r="U1007" i="4"/>
  <c r="M1013" i="8" s="1"/>
  <c r="U965" i="4"/>
  <c r="M971" i="8" s="1"/>
  <c r="R936" i="4"/>
  <c r="J942" i="8" s="1"/>
  <c r="R912" i="4"/>
  <c r="J918" i="8" s="1"/>
  <c r="R888" i="4"/>
  <c r="J894" i="8" s="1"/>
  <c r="R864" i="4"/>
  <c r="J870" i="8" s="1"/>
  <c r="R840" i="4"/>
  <c r="T1183" i="4"/>
  <c r="U1079" i="4"/>
  <c r="M1085" i="8" s="1"/>
  <c r="R1030" i="4"/>
  <c r="R986" i="4"/>
  <c r="J992" i="8" s="1"/>
  <c r="S949" i="4"/>
  <c r="K955" i="8" s="1"/>
  <c r="U923" i="4"/>
  <c r="M929" i="8" s="1"/>
  <c r="U899" i="4"/>
  <c r="M905" i="8" s="1"/>
  <c r="U875" i="4"/>
  <c r="M881" i="8" s="1"/>
  <c r="U851" i="4"/>
  <c r="M857" i="8" s="1"/>
  <c r="U827" i="4"/>
  <c r="M833" i="8" s="1"/>
  <c r="U803" i="4"/>
  <c r="M809" i="8" s="1"/>
  <c r="R1141" i="4"/>
  <c r="J1147" i="8" s="1"/>
  <c r="R1051" i="4"/>
  <c r="J1057" i="8" s="1"/>
  <c r="R992" i="4"/>
  <c r="J998" i="8" s="1"/>
  <c r="U943" i="4"/>
  <c r="M949" i="8" s="1"/>
  <c r="R911" i="4"/>
  <c r="J917" i="8" s="1"/>
  <c r="S879" i="4"/>
  <c r="K885" i="8" s="1"/>
  <c r="S847" i="4"/>
  <c r="K853" i="8" s="1"/>
  <c r="T815" i="4"/>
  <c r="L821" i="8" s="1"/>
  <c r="S788" i="4"/>
  <c r="K794" i="8" s="1"/>
  <c r="S764" i="4"/>
  <c r="K770" i="8" s="1"/>
  <c r="S1243" i="4"/>
  <c r="K1249" i="8" s="1"/>
  <c r="U1067" i="4"/>
  <c r="M1073" i="8" s="1"/>
  <c r="U1004" i="4"/>
  <c r="S952" i="4"/>
  <c r="K958" i="8" s="1"/>
  <c r="T918" i="4"/>
  <c r="L924" i="8" s="1"/>
  <c r="T886" i="4"/>
  <c r="L892" i="8" s="1"/>
  <c r="R1149" i="4"/>
  <c r="J1155" i="8" s="1"/>
  <c r="S1161" i="4"/>
  <c r="K1167" i="8" s="1"/>
  <c r="U1092" i="4"/>
  <c r="M1098" i="8" s="1"/>
  <c r="R1199" i="4"/>
  <c r="J1205" i="8" s="1"/>
  <c r="S1083" i="4"/>
  <c r="K1089" i="8" s="1"/>
  <c r="U1213" i="4"/>
  <c r="M1219" i="8" s="1"/>
  <c r="U1254" i="4"/>
  <c r="M1260" i="8" s="1"/>
  <c r="T1294" i="4"/>
  <c r="L1300" i="8" s="1"/>
  <c r="S1170" i="4"/>
  <c r="K1176" i="8" s="1"/>
  <c r="S1062" i="4"/>
  <c r="K1068" i="8" s="1"/>
  <c r="U988" i="4"/>
  <c r="M994" i="8" s="1"/>
  <c r="R1267" i="4"/>
  <c r="J1273" i="8" s="1"/>
  <c r="R1138" i="4"/>
  <c r="J1144" i="8" s="1"/>
  <c r="T1201" i="4"/>
  <c r="L1207" i="8" s="1"/>
  <c r="U1272" i="4"/>
  <c r="M1278" i="8" s="1"/>
  <c r="T1195" i="4"/>
  <c r="L1201" i="8" s="1"/>
  <c r="S1126" i="4"/>
  <c r="K1132" i="8" s="1"/>
  <c r="S1069" i="4"/>
  <c r="K1075" i="8" s="1"/>
  <c r="R1023" i="4"/>
  <c r="J1029" i="8" s="1"/>
  <c r="R988" i="4"/>
  <c r="J994" i="8" s="1"/>
  <c r="T1319" i="4"/>
  <c r="U1251" i="4"/>
  <c r="R1184" i="4"/>
  <c r="R1126" i="4"/>
  <c r="U1076" i="4"/>
  <c r="M1082" i="8" s="1"/>
  <c r="R1036" i="4"/>
  <c r="J1042" i="8" s="1"/>
  <c r="R1000" i="4"/>
  <c r="J1006" i="8" s="1"/>
  <c r="U969" i="4"/>
  <c r="M975" i="8" s="1"/>
  <c r="U942" i="4"/>
  <c r="M948" i="8" s="1"/>
  <c r="R1271" i="4"/>
  <c r="J1277" i="8" s="1"/>
  <c r="T1210" i="4"/>
  <c r="L1216" i="8" s="1"/>
  <c r="T1157" i="4"/>
  <c r="L1163" i="8" s="1"/>
  <c r="T1109" i="4"/>
  <c r="L1115" i="8" s="1"/>
  <c r="U1068" i="4"/>
  <c r="M1074" i="8" s="1"/>
  <c r="U1035" i="4"/>
  <c r="M1041" i="8" s="1"/>
  <c r="S1006" i="4"/>
  <c r="K1012" i="8" s="1"/>
  <c r="T978" i="4"/>
  <c r="L984" i="8" s="1"/>
  <c r="T951" i="4"/>
  <c r="L957" i="8" s="1"/>
  <c r="U1127" i="4"/>
  <c r="M1133" i="8" s="1"/>
  <c r="U1062" i="4"/>
  <c r="M1068" i="8" s="1"/>
  <c r="S1015" i="4"/>
  <c r="K1021" i="8" s="1"/>
  <c r="S972" i="4"/>
  <c r="K978" i="8" s="1"/>
  <c r="R940" i="4"/>
  <c r="J946" i="8" s="1"/>
  <c r="R916" i="4"/>
  <c r="J922" i="8" s="1"/>
  <c r="R892" i="4"/>
  <c r="R868" i="4"/>
  <c r="R844" i="4"/>
  <c r="J850" i="8" s="1"/>
  <c r="R820" i="4"/>
  <c r="J826" i="8" s="1"/>
  <c r="R796" i="4"/>
  <c r="J802" i="8" s="1"/>
  <c r="T1105" i="4"/>
  <c r="L1111" i="8" s="1"/>
  <c r="R1047" i="4"/>
  <c r="J1053" i="8" s="1"/>
  <c r="R1002" i="4"/>
  <c r="J1008" i="8" s="1"/>
  <c r="S960" i="4"/>
  <c r="K966" i="8" s="1"/>
  <c r="R933" i="4"/>
  <c r="J939" i="8" s="1"/>
  <c r="R909" i="4"/>
  <c r="J915" i="8" s="1"/>
  <c r="R885" i="4"/>
  <c r="J891" i="8" s="1"/>
  <c r="R861" i="4"/>
  <c r="J867" i="8" s="1"/>
  <c r="R837" i="4"/>
  <c r="J843" i="8" s="1"/>
  <c r="U1149" i="4"/>
  <c r="M1155" i="8" s="1"/>
  <c r="T1073" i="4"/>
  <c r="L1079" i="8" s="1"/>
  <c r="S1024" i="4"/>
  <c r="K1030" i="8" s="1"/>
  <c r="U980" i="4"/>
  <c r="M986" i="8" s="1"/>
  <c r="S945" i="4"/>
  <c r="K951" i="8" s="1"/>
  <c r="U920" i="4"/>
  <c r="M926" i="8" s="1"/>
  <c r="U896" i="4"/>
  <c r="M902" i="8" s="1"/>
  <c r="U872" i="4"/>
  <c r="M878" i="8" s="1"/>
  <c r="U848" i="4"/>
  <c r="M854" i="8" s="1"/>
  <c r="U824" i="4"/>
  <c r="M830" i="8" s="1"/>
  <c r="U800" i="4"/>
  <c r="U1123" i="4"/>
  <c r="U1043" i="4"/>
  <c r="S984" i="4"/>
  <c r="S939" i="4"/>
  <c r="K945" i="8" s="1"/>
  <c r="S907" i="4"/>
  <c r="K913" i="8" s="1"/>
  <c r="R875" i="4"/>
  <c r="J881" i="8" s="1"/>
  <c r="S843" i="4"/>
  <c r="K849" i="8" s="1"/>
  <c r="R812" i="4"/>
  <c r="J818" i="8" s="1"/>
  <c r="S785" i="4"/>
  <c r="K791" i="8" s="1"/>
  <c r="S761" i="4"/>
  <c r="K767" i="8" s="1"/>
  <c r="U1158" i="4"/>
  <c r="M1164" i="8" s="1"/>
  <c r="T1058" i="4"/>
  <c r="L1064" i="8" s="1"/>
  <c r="T997" i="4"/>
  <c r="L1003" i="8" s="1"/>
  <c r="T947" i="4"/>
  <c r="L953" i="8" s="1"/>
  <c r="S914" i="4"/>
  <c r="K920" i="8" s="1"/>
  <c r="T882" i="4"/>
  <c r="L888" i="8" s="1"/>
  <c r="T850" i="4"/>
  <c r="L856" i="8" s="1"/>
  <c r="T818" i="4"/>
  <c r="L824" i="8" s="1"/>
  <c r="U790" i="4"/>
  <c r="M796" i="8" s="1"/>
  <c r="U766" i="4"/>
  <c r="M772" i="8" s="1"/>
  <c r="U742" i="4"/>
  <c r="M748" i="8" s="1"/>
  <c r="T1153" i="4"/>
  <c r="L1159" i="8" s="1"/>
  <c r="S1056" i="4"/>
  <c r="K1062" i="8" s="1"/>
  <c r="S995" i="4"/>
  <c r="T946" i="4"/>
  <c r="L952" i="8" s="1"/>
  <c r="T913" i="4"/>
  <c r="S881" i="4"/>
  <c r="T849" i="4"/>
  <c r="L855" i="8" s="1"/>
  <c r="U817" i="4"/>
  <c r="M823" i="8" s="1"/>
  <c r="R790" i="4"/>
  <c r="J796" i="8" s="1"/>
  <c r="R766" i="4"/>
  <c r="J772" i="8" s="1"/>
  <c r="R742" i="4"/>
  <c r="J748" i="8" s="1"/>
  <c r="U1091" i="4"/>
  <c r="M1097" i="8" s="1"/>
  <c r="T1004" i="4"/>
  <c r="L1010" i="8" s="1"/>
  <c r="U939" i="4"/>
  <c r="M945" i="8" s="1"/>
  <c r="T896" i="4"/>
  <c r="L902" i="8" s="1"/>
  <c r="R854" i="4"/>
  <c r="J860" i="8" s="1"/>
  <c r="T812" i="4"/>
  <c r="L818" i="8" s="1"/>
  <c r="T777" i="4"/>
  <c r="L783" i="8" s="1"/>
  <c r="T745" i="4"/>
  <c r="L751" i="8" s="1"/>
  <c r="R719" i="4"/>
  <c r="J725" i="8" s="1"/>
  <c r="R695" i="4"/>
  <c r="J701" i="8" s="1"/>
  <c r="R671" i="4"/>
  <c r="J677" i="8" s="1"/>
  <c r="T1054" i="4"/>
  <c r="L1060" i="8" s="1"/>
  <c r="R975" i="4"/>
  <c r="J981" i="8" s="1"/>
  <c r="S923" i="4"/>
  <c r="K929" i="8" s="1"/>
  <c r="T880" i="4"/>
  <c r="L886" i="8" s="1"/>
  <c r="U837" i="4"/>
  <c r="R798" i="4"/>
  <c r="S765" i="4"/>
  <c r="K771" i="8" s="1"/>
  <c r="T734" i="4"/>
  <c r="U709" i="4"/>
  <c r="M715" i="8" s="1"/>
  <c r="U685" i="4"/>
  <c r="M691" i="8" s="1"/>
  <c r="S1064" i="4"/>
  <c r="K1070" i="8" s="1"/>
  <c r="R984" i="4"/>
  <c r="J990" i="8" s="1"/>
  <c r="S928" i="4"/>
  <c r="K934" i="8" s="1"/>
  <c r="S885" i="4"/>
  <c r="K891" i="8" s="1"/>
  <c r="T842" i="4"/>
  <c r="L848" i="8" s="1"/>
  <c r="S802" i="4"/>
  <c r="K808" i="8" s="1"/>
  <c r="U768" i="4"/>
  <c r="M774" i="8" s="1"/>
  <c r="U737" i="4"/>
  <c r="M743" i="8" s="1"/>
  <c r="T712" i="4"/>
  <c r="L718" i="8" s="1"/>
  <c r="U1119" i="4"/>
  <c r="M1125" i="8" s="1"/>
  <c r="R1022" i="4"/>
  <c r="J1028" i="8" s="1"/>
  <c r="T1102" i="4"/>
  <c r="L1108" i="8" s="1"/>
  <c r="R1011" i="4"/>
  <c r="J1017" i="8" s="1"/>
  <c r="U1086" i="4"/>
  <c r="M1092" i="8" s="1"/>
  <c r="T1000" i="4"/>
  <c r="L1006" i="8" s="1"/>
  <c r="S937" i="4"/>
  <c r="K943" i="8" s="1"/>
  <c r="U894" i="4"/>
  <c r="M900" i="8" s="1"/>
  <c r="S852" i="4"/>
  <c r="K858" i="8" s="1"/>
  <c r="S810" i="4"/>
  <c r="R776" i="4"/>
  <c r="T1337" i="4"/>
  <c r="L1343" i="8" s="1"/>
  <c r="S1113" i="4"/>
  <c r="R1053" i="4"/>
  <c r="J1059" i="8" s="1"/>
  <c r="U1129" i="4"/>
  <c r="M1135" i="8" s="1"/>
  <c r="S1044" i="4"/>
  <c r="K1050" i="8" s="1"/>
  <c r="S1192" i="4"/>
  <c r="K1198" i="8" s="1"/>
  <c r="S1240" i="4"/>
  <c r="K1246" i="8" s="1"/>
  <c r="U1280" i="4"/>
  <c r="M1286" i="8" s="1"/>
  <c r="U1148" i="4"/>
  <c r="M1154" i="8" s="1"/>
  <c r="S1054" i="4"/>
  <c r="K1060" i="8" s="1"/>
  <c r="U982" i="4"/>
  <c r="M988" i="8" s="1"/>
  <c r="U1239" i="4"/>
  <c r="M1245" i="8" s="1"/>
  <c r="R1127" i="4"/>
  <c r="J1133" i="8" s="1"/>
  <c r="T1190" i="4"/>
  <c r="L1196" i="8" s="1"/>
  <c r="T1265" i="4"/>
  <c r="R1190" i="4"/>
  <c r="J1196" i="8" s="1"/>
  <c r="U1120" i="4"/>
  <c r="M1126" i="8" s="1"/>
  <c r="S1057" i="4"/>
  <c r="K1063" i="8" s="1"/>
  <c r="T1016" i="4"/>
  <c r="L1022" i="8" s="1"/>
  <c r="R982" i="4"/>
  <c r="J988" i="8" s="1"/>
  <c r="R1313" i="4"/>
  <c r="J1319" i="8" s="1"/>
  <c r="S1237" i="4"/>
  <c r="K1243" i="8" s="1"/>
  <c r="R1174" i="4"/>
  <c r="S1120" i="4"/>
  <c r="R1069" i="4"/>
  <c r="J1075" i="8" s="1"/>
  <c r="S1029" i="4"/>
  <c r="U996" i="4"/>
  <c r="M1002" i="8" s="1"/>
  <c r="U966" i="4"/>
  <c r="M972" i="8" s="1"/>
  <c r="R1327" i="4"/>
  <c r="J1333" i="8" s="1"/>
  <c r="T1264" i="4"/>
  <c r="L1270" i="8" s="1"/>
  <c r="U1199" i="4"/>
  <c r="M1205" i="8" s="1"/>
  <c r="U1151" i="4"/>
  <c r="M1157" i="8" s="1"/>
  <c r="U1103" i="4"/>
  <c r="M1109" i="8" s="1"/>
  <c r="T1064" i="4"/>
  <c r="L1070" i="8" s="1"/>
  <c r="S1032" i="4"/>
  <c r="K1038" i="8" s="1"/>
  <c r="R1003" i="4"/>
  <c r="J1009" i="8" s="1"/>
  <c r="T975" i="4"/>
  <c r="L981" i="8" s="1"/>
  <c r="T945" i="4"/>
  <c r="L951" i="8" s="1"/>
  <c r="T1117" i="4"/>
  <c r="L1123" i="8" s="1"/>
  <c r="T1055" i="4"/>
  <c r="L1061" i="8" s="1"/>
  <c r="S1009" i="4"/>
  <c r="K1015" i="8" s="1"/>
  <c r="T967" i="4"/>
  <c r="L973" i="8" s="1"/>
  <c r="R937" i="4"/>
  <c r="J943" i="8" s="1"/>
  <c r="R913" i="4"/>
  <c r="J919" i="8" s="1"/>
  <c r="R889" i="4"/>
  <c r="J895" i="8" s="1"/>
  <c r="R865" i="4"/>
  <c r="J871" i="8" s="1"/>
  <c r="R841" i="4"/>
  <c r="R817" i="4"/>
  <c r="U1284" i="4"/>
  <c r="M1290" i="8" s="1"/>
  <c r="R1096" i="4"/>
  <c r="J1102" i="8" s="1"/>
  <c r="S1041" i="4"/>
  <c r="K1047" i="8" s="1"/>
  <c r="S996" i="4"/>
  <c r="K1002" i="8" s="1"/>
  <c r="T956" i="4"/>
  <c r="L962" i="8" s="1"/>
  <c r="R930" i="4"/>
  <c r="J936" i="8" s="1"/>
  <c r="R906" i="4"/>
  <c r="J912" i="8" s="1"/>
  <c r="R882" i="4"/>
  <c r="J888" i="8" s="1"/>
  <c r="R858" i="4"/>
  <c r="J864" i="8" s="1"/>
  <c r="R834" i="4"/>
  <c r="J840" i="8" s="1"/>
  <c r="U1134" i="4"/>
  <c r="M1140" i="8" s="1"/>
  <c r="T1066" i="4"/>
  <c r="L1072" i="8" s="1"/>
  <c r="T1018" i="4"/>
  <c r="L1024" i="8" s="1"/>
  <c r="S975" i="4"/>
  <c r="K981" i="8" s="1"/>
  <c r="U941" i="4"/>
  <c r="M947" i="8" s="1"/>
  <c r="U917" i="4"/>
  <c r="M923" i="8" s="1"/>
  <c r="U893" i="4"/>
  <c r="M899" i="8" s="1"/>
  <c r="U869" i="4"/>
  <c r="M875" i="8" s="1"/>
  <c r="U845" i="4"/>
  <c r="M851" i="8" s="1"/>
  <c r="U821" i="4"/>
  <c r="M827" i="8" s="1"/>
  <c r="U797" i="4"/>
  <c r="M803" i="8" s="1"/>
  <c r="S1111" i="4"/>
  <c r="K1117" i="8" s="1"/>
  <c r="T1036" i="4"/>
  <c r="R978" i="4"/>
  <c r="R935" i="4"/>
  <c r="J941" i="8" s="1"/>
  <c r="S903" i="4"/>
  <c r="K909" i="8" s="1"/>
  <c r="S871" i="4"/>
  <c r="K877" i="8" s="1"/>
  <c r="R839" i="4"/>
  <c r="J845" i="8" s="1"/>
  <c r="T808" i="4"/>
  <c r="L814" i="8" s="1"/>
  <c r="S782" i="4"/>
  <c r="K788" i="8" s="1"/>
  <c r="S758" i="4"/>
  <c r="K764" i="8" s="1"/>
  <c r="T1138" i="4"/>
  <c r="L1144" i="8" s="1"/>
  <c r="R1050" i="4"/>
  <c r="J1056" i="8" s="1"/>
  <c r="R990" i="4"/>
  <c r="J996" i="8" s="1"/>
  <c r="R943" i="4"/>
  <c r="J949" i="8" s="1"/>
  <c r="T910" i="4"/>
  <c r="L916" i="8" s="1"/>
  <c r="S878" i="4"/>
  <c r="K884" i="8" s="1"/>
  <c r="T846" i="4"/>
  <c r="L852" i="8" s="1"/>
  <c r="R815" i="4"/>
  <c r="J821" i="8" s="1"/>
  <c r="U787" i="4"/>
  <c r="M793" i="8" s="1"/>
  <c r="U763" i="4"/>
  <c r="M769" i="8" s="1"/>
  <c r="U739" i="4"/>
  <c r="M745" i="8" s="1"/>
  <c r="T1133" i="4"/>
  <c r="L1139" i="8" s="1"/>
  <c r="R1048" i="4"/>
  <c r="J1054" i="8" s="1"/>
  <c r="R989" i="4"/>
  <c r="J995" i="8" s="1"/>
  <c r="S941" i="4"/>
  <c r="K947" i="8" s="1"/>
  <c r="T909" i="4"/>
  <c r="L915" i="8" s="1"/>
  <c r="T877" i="4"/>
  <c r="S845" i="4"/>
  <c r="K851" i="8" s="1"/>
  <c r="S814" i="4"/>
  <c r="K820" i="8" s="1"/>
  <c r="R787" i="4"/>
  <c r="J793" i="8" s="1"/>
  <c r="S1217" i="4"/>
  <c r="K1223" i="8" s="1"/>
  <c r="T1029" i="4"/>
  <c r="L1035" i="8" s="1"/>
  <c r="R1207" i="4"/>
  <c r="J1213" i="8" s="1"/>
  <c r="R1204" i="4"/>
  <c r="J1210" i="8" s="1"/>
  <c r="T992" i="4"/>
  <c r="L998" i="8" s="1"/>
  <c r="S1171" i="4"/>
  <c r="K1177" i="8" s="1"/>
  <c r="T1202" i="4"/>
  <c r="L1208" i="8" s="1"/>
  <c r="R1240" i="4"/>
  <c r="J1246" i="8" s="1"/>
  <c r="T1127" i="4"/>
  <c r="L1133" i="8" s="1"/>
  <c r="U1033" i="4"/>
  <c r="M1039" i="8" s="1"/>
  <c r="U964" i="4"/>
  <c r="M970" i="8" s="1"/>
  <c r="S1212" i="4"/>
  <c r="K1218" i="8" s="1"/>
  <c r="U1293" i="4"/>
  <c r="R1328" i="4"/>
  <c r="J1334" i="8" s="1"/>
  <c r="U1244" i="4"/>
  <c r="M1250" i="8" s="1"/>
  <c r="U1168" i="4"/>
  <c r="M1174" i="8" s="1"/>
  <c r="R1105" i="4"/>
  <c r="J1111" i="8" s="1"/>
  <c r="T1049" i="4"/>
  <c r="L1055" i="8" s="1"/>
  <c r="U1006" i="4"/>
  <c r="M1012" i="8" s="1"/>
  <c r="R976" i="4"/>
  <c r="T1292" i="4"/>
  <c r="T1216" i="4"/>
  <c r="L1222" i="8" s="1"/>
  <c r="R1163" i="4"/>
  <c r="J1169" i="8" s="1"/>
  <c r="S1104" i="4"/>
  <c r="K1110" i="8" s="1"/>
  <c r="R1057" i="4"/>
  <c r="J1063" i="8" s="1"/>
  <c r="U1022" i="4"/>
  <c r="M1028" i="8" s="1"/>
  <c r="U987" i="4"/>
  <c r="M993" i="8" s="1"/>
  <c r="U960" i="4"/>
  <c r="M966" i="8" s="1"/>
  <c r="R1306" i="4"/>
  <c r="J1312" i="8" s="1"/>
  <c r="R1244" i="4"/>
  <c r="J1250" i="8" s="1"/>
  <c r="T1189" i="4"/>
  <c r="L1195" i="8" s="1"/>
  <c r="T1141" i="4"/>
  <c r="L1147" i="8" s="1"/>
  <c r="T1093" i="4"/>
  <c r="L1099" i="8" s="1"/>
  <c r="U1056" i="4"/>
  <c r="M1062" i="8" s="1"/>
  <c r="U1025" i="4"/>
  <c r="M1031" i="8" s="1"/>
  <c r="T993" i="4"/>
  <c r="L999" i="8" s="1"/>
  <c r="T966" i="4"/>
  <c r="L972" i="8" s="1"/>
  <c r="T1325" i="4"/>
  <c r="L1331" i="8" s="1"/>
  <c r="S1098" i="4"/>
  <c r="K1104" i="8" s="1"/>
  <c r="S1043" i="4"/>
  <c r="K1049" i="8" s="1"/>
  <c r="S998" i="4"/>
  <c r="K1004" i="8" s="1"/>
  <c r="R958" i="4"/>
  <c r="J964" i="8" s="1"/>
  <c r="R931" i="4"/>
  <c r="J937" i="8" s="1"/>
  <c r="R907" i="4"/>
  <c r="R883" i="4"/>
  <c r="J889" i="8" s="1"/>
  <c r="R859" i="4"/>
  <c r="J865" i="8" s="1"/>
  <c r="R835" i="4"/>
  <c r="R811" i="4"/>
  <c r="J817" i="8" s="1"/>
  <c r="R1189" i="4"/>
  <c r="J1195" i="8" s="1"/>
  <c r="S1080" i="4"/>
  <c r="K1086" i="8" s="1"/>
  <c r="S1030" i="4"/>
  <c r="K1036" i="8" s="1"/>
  <c r="S986" i="4"/>
  <c r="K992" i="8" s="1"/>
  <c r="T949" i="4"/>
  <c r="L955" i="8" s="1"/>
  <c r="R924" i="4"/>
  <c r="J930" i="8" s="1"/>
  <c r="R900" i="4"/>
  <c r="J906" i="8" s="1"/>
  <c r="R876" i="4"/>
  <c r="J882" i="8" s="1"/>
  <c r="R852" i="4"/>
  <c r="J858" i="8" s="1"/>
  <c r="R828" i="4"/>
  <c r="J834" i="8" s="1"/>
  <c r="U1113" i="4"/>
  <c r="M1119" i="8" s="1"/>
  <c r="S1052" i="4"/>
  <c r="K1058" i="8" s="1"/>
  <c r="S1007" i="4"/>
  <c r="K1013" i="8" s="1"/>
  <c r="S965" i="4"/>
  <c r="K971" i="8" s="1"/>
  <c r="U935" i="4"/>
  <c r="M941" i="8" s="1"/>
  <c r="U911" i="4"/>
  <c r="M917" i="8" s="1"/>
  <c r="U887" i="4"/>
  <c r="M893" i="8" s="1"/>
  <c r="U863" i="4"/>
  <c r="M869" i="8" s="1"/>
  <c r="U839" i="4"/>
  <c r="M845" i="8" s="1"/>
  <c r="U815" i="4"/>
  <c r="U1304" i="4"/>
  <c r="R1088" i="4"/>
  <c r="J1094" i="8" s="1"/>
  <c r="S1021" i="4"/>
  <c r="S964" i="4"/>
  <c r="K970" i="8" s="1"/>
  <c r="S927" i="4"/>
  <c r="K933" i="8" s="1"/>
  <c r="S895" i="4"/>
  <c r="K901" i="8" s="1"/>
  <c r="R863" i="4"/>
  <c r="J869" i="8" s="1"/>
  <c r="S831" i="4"/>
  <c r="K837" i="8" s="1"/>
  <c r="S801" i="4"/>
  <c r="K807" i="8" s="1"/>
  <c r="S776" i="4"/>
  <c r="K782" i="8" s="1"/>
  <c r="S752" i="4"/>
  <c r="K758" i="8" s="1"/>
  <c r="U1108" i="4"/>
  <c r="M1114" i="8" s="1"/>
  <c r="S1034" i="4"/>
  <c r="K1040" i="8" s="1"/>
  <c r="R977" i="4"/>
  <c r="J983" i="8" s="1"/>
  <c r="T934" i="4"/>
  <c r="L940" i="8" s="1"/>
  <c r="S902" i="4"/>
  <c r="K908" i="8" s="1"/>
  <c r="T870" i="4"/>
  <c r="L876" i="8" s="1"/>
  <c r="T838" i="4"/>
  <c r="L844" i="8" s="1"/>
  <c r="U807" i="4"/>
  <c r="M813" i="8" s="1"/>
  <c r="U781" i="4"/>
  <c r="M787" i="8" s="1"/>
  <c r="U757" i="4"/>
  <c r="M763" i="8" s="1"/>
  <c r="U733" i="4"/>
  <c r="M739" i="8" s="1"/>
  <c r="T1106" i="4"/>
  <c r="L1112" i="8" s="1"/>
  <c r="S1033" i="4"/>
  <c r="U974" i="4"/>
  <c r="M980" i="8" s="1"/>
  <c r="T933" i="4"/>
  <c r="L939" i="8" s="1"/>
  <c r="T901" i="4"/>
  <c r="L907" i="8" s="1"/>
  <c r="S869" i="4"/>
  <c r="K875" i="8" s="1"/>
  <c r="T837" i="4"/>
  <c r="L843" i="8" s="1"/>
  <c r="R807" i="4"/>
  <c r="J813" i="8" s="1"/>
  <c r="R781" i="4"/>
  <c r="J787" i="8" s="1"/>
  <c r="R757" i="4"/>
  <c r="J763" i="8" s="1"/>
  <c r="R733" i="4"/>
  <c r="J739" i="8" s="1"/>
  <c r="R1055" i="4"/>
  <c r="J1061" i="8" s="1"/>
  <c r="T976" i="4"/>
  <c r="L982" i="8" s="1"/>
  <c r="T923" i="4"/>
  <c r="L929" i="8" s="1"/>
  <c r="U880" i="4"/>
  <c r="M886" i="8" s="1"/>
  <c r="S838" i="4"/>
  <c r="K844" i="8" s="1"/>
  <c r="S798" i="4"/>
  <c r="K804" i="8" s="1"/>
  <c r="T765" i="4"/>
  <c r="L771" i="8" s="1"/>
  <c r="U734" i="4"/>
  <c r="M740" i="8" s="1"/>
  <c r="R710" i="4"/>
  <c r="J716" i="8" s="1"/>
  <c r="R686" i="4"/>
  <c r="J692" i="8" s="1"/>
  <c r="U1124" i="4"/>
  <c r="M1130" i="8" s="1"/>
  <c r="S1023" i="4"/>
  <c r="K1029" i="8" s="1"/>
  <c r="S951" i="4"/>
  <c r="K957" i="8" s="1"/>
  <c r="T907" i="4"/>
  <c r="L913" i="8" s="1"/>
  <c r="T864" i="4"/>
  <c r="T821" i="4"/>
  <c r="L827" i="8" s="1"/>
  <c r="T785" i="4"/>
  <c r="L791" i="8" s="1"/>
  <c r="S753" i="4"/>
  <c r="K759" i="8" s="1"/>
  <c r="U724" i="4"/>
  <c r="M730" i="8" s="1"/>
  <c r="U700" i="4"/>
  <c r="M706" i="8" s="1"/>
  <c r="S1144" i="4"/>
  <c r="K1150" i="8" s="1"/>
  <c r="R1032" i="4"/>
  <c r="J1038" i="8" s="1"/>
  <c r="S957" i="4"/>
  <c r="K963" i="8" s="1"/>
  <c r="S912" i="4"/>
  <c r="K918" i="8" s="1"/>
  <c r="R869" i="4"/>
  <c r="J875" i="8" s="1"/>
  <c r="U826" i="4"/>
  <c r="M832" i="8" s="1"/>
  <c r="R789" i="4"/>
  <c r="J795" i="8" s="1"/>
  <c r="U756" i="4"/>
  <c r="M762" i="8" s="1"/>
  <c r="T727" i="4"/>
  <c r="L733" i="8" s="1"/>
  <c r="T703" i="4"/>
  <c r="L709" i="8" s="1"/>
  <c r="S1076" i="4"/>
  <c r="K1082" i="8" s="1"/>
  <c r="U992" i="4"/>
  <c r="M998" i="8" s="1"/>
  <c r="T1063" i="4"/>
  <c r="L1069" i="8" s="1"/>
  <c r="T982" i="4"/>
  <c r="L988" i="8" s="1"/>
  <c r="U1050" i="4"/>
  <c r="M1056" i="8" s="1"/>
  <c r="S973" i="4"/>
  <c r="K979" i="8" s="1"/>
  <c r="S921" i="4"/>
  <c r="K927" i="8" s="1"/>
  <c r="T878" i="4"/>
  <c r="L884" i="8" s="1"/>
  <c r="R836" i="4"/>
  <c r="U795" i="4"/>
  <c r="R764" i="4"/>
  <c r="J770" i="8" s="1"/>
  <c r="S1280" i="4"/>
  <c r="S1138" i="4"/>
  <c r="K1144" i="8" s="1"/>
  <c r="S1110" i="4"/>
  <c r="K1116" i="8" s="1"/>
  <c r="U1064" i="4"/>
  <c r="M1070" i="8" s="1"/>
  <c r="U1098" i="4"/>
  <c r="M1104" i="8" s="1"/>
  <c r="R1004" i="4"/>
  <c r="J1010" i="8" s="1"/>
  <c r="R1264" i="4"/>
  <c r="J1270" i="8" s="1"/>
  <c r="R855" i="4"/>
  <c r="J861" i="8" s="1"/>
  <c r="U890" i="4"/>
  <c r="M896" i="8" s="1"/>
  <c r="S931" i="4"/>
  <c r="K937" i="8" s="1"/>
  <c r="R1042" i="4"/>
  <c r="J1048" i="8" s="1"/>
  <c r="T862" i="4"/>
  <c r="L868" i="8" s="1"/>
  <c r="T811" i="4"/>
  <c r="L817" i="8" s="1"/>
  <c r="U772" i="4"/>
  <c r="U730" i="4"/>
  <c r="M736" i="8" s="1"/>
  <c r="U1065" i="4"/>
  <c r="M1071" i="8" s="1"/>
  <c r="T961" i="4"/>
  <c r="L967" i="8" s="1"/>
  <c r="S905" i="4"/>
  <c r="K911" i="8" s="1"/>
  <c r="S857" i="4"/>
  <c r="K863" i="8" s="1"/>
  <c r="S803" i="4"/>
  <c r="K809" i="8" s="1"/>
  <c r="R769" i="4"/>
  <c r="J775" i="8" s="1"/>
  <c r="R736" i="4"/>
  <c r="R1034" i="4"/>
  <c r="R945" i="4"/>
  <c r="J951" i="8" s="1"/>
  <c r="S886" i="4"/>
  <c r="K892" i="8" s="1"/>
  <c r="T827" i="4"/>
  <c r="L833" i="8" s="1"/>
  <c r="T781" i="4"/>
  <c r="L787" i="8" s="1"/>
  <c r="S738" i="4"/>
  <c r="K744" i="8" s="1"/>
  <c r="R704" i="4"/>
  <c r="J710" i="8" s="1"/>
  <c r="R674" i="4"/>
  <c r="J680" i="8" s="1"/>
  <c r="T1033" i="4"/>
  <c r="L1039" i="8" s="1"/>
  <c r="T939" i="4"/>
  <c r="L945" i="8" s="1"/>
  <c r="U885" i="4"/>
  <c r="M891" i="8" s="1"/>
  <c r="S827" i="4"/>
  <c r="K833" i="8" s="1"/>
  <c r="S777" i="4"/>
  <c r="K783" i="8" s="1"/>
  <c r="R738" i="4"/>
  <c r="J744" i="8" s="1"/>
  <c r="U703" i="4"/>
  <c r="M709" i="8" s="1"/>
  <c r="U1105" i="4"/>
  <c r="M1111" i="8" s="1"/>
  <c r="S993" i="4"/>
  <c r="K999" i="8" s="1"/>
  <c r="R917" i="4"/>
  <c r="J923" i="8" s="1"/>
  <c r="U858" i="4"/>
  <c r="M864" i="8" s="1"/>
  <c r="T806" i="4"/>
  <c r="L812" i="8" s="1"/>
  <c r="R761" i="4"/>
  <c r="J767" i="8" s="1"/>
  <c r="T721" i="4"/>
  <c r="L727" i="8" s="1"/>
  <c r="R1144" i="4"/>
  <c r="J1150" i="8" s="1"/>
  <c r="S1001" i="4"/>
  <c r="T1040" i="4"/>
  <c r="R1102" i="4"/>
  <c r="J1108" i="8" s="1"/>
  <c r="S981" i="4"/>
  <c r="K987" i="8" s="1"/>
  <c r="U910" i="4"/>
  <c r="M916" i="8" s="1"/>
  <c r="R857" i="4"/>
  <c r="J863" i="8" s="1"/>
  <c r="R801" i="4"/>
  <c r="J807" i="8" s="1"/>
  <c r="R756" i="4"/>
  <c r="J762" i="8" s="1"/>
  <c r="U726" i="4"/>
  <c r="M732" i="8" s="1"/>
  <c r="U702" i="4"/>
  <c r="M708" i="8" s="1"/>
  <c r="U678" i="4"/>
  <c r="M684" i="8" s="1"/>
  <c r="U654" i="4"/>
  <c r="M660" i="8" s="1"/>
  <c r="U630" i="4"/>
  <c r="M636" i="8" s="1"/>
  <c r="U606" i="4"/>
  <c r="M612" i="8" s="1"/>
  <c r="U582" i="4"/>
  <c r="M588" i="8" s="1"/>
  <c r="T1199" i="4"/>
  <c r="L1205" i="8" s="1"/>
  <c r="U1038" i="4"/>
  <c r="M1044" i="8" s="1"/>
  <c r="U962" i="4"/>
  <c r="M968" i="8" s="1"/>
  <c r="U915" i="4"/>
  <c r="M921" i="8" s="1"/>
  <c r="T872" i="4"/>
  <c r="L878" i="8" s="1"/>
  <c r="R830" i="4"/>
  <c r="J836" i="8" s="1"/>
  <c r="U791" i="4"/>
  <c r="M797" i="8" s="1"/>
  <c r="T759" i="4"/>
  <c r="L765" i="8" s="1"/>
  <c r="T729" i="4"/>
  <c r="L735" i="8" s="1"/>
  <c r="T705" i="4"/>
  <c r="T681" i="4"/>
  <c r="R1072" i="4"/>
  <c r="J1078" i="8" s="1"/>
  <c r="S989" i="4"/>
  <c r="K995" i="8" s="1"/>
  <c r="T931" i="4"/>
  <c r="L937" i="8" s="1"/>
  <c r="T888" i="4"/>
  <c r="L894" i="8" s="1"/>
  <c r="T845" i="4"/>
  <c r="L851" i="8" s="1"/>
  <c r="S805" i="4"/>
  <c r="K811" i="8" s="1"/>
  <c r="S771" i="4"/>
  <c r="K777" i="8" s="1"/>
  <c r="R740" i="4"/>
  <c r="J746" i="8" s="1"/>
  <c r="S714" i="4"/>
  <c r="K720" i="8" s="1"/>
  <c r="S690" i="4"/>
  <c r="K696" i="8" s="1"/>
  <c r="S666" i="4"/>
  <c r="K672" i="8" s="1"/>
  <c r="S642" i="4"/>
  <c r="K648" i="8" s="1"/>
  <c r="S618" i="4"/>
  <c r="K624" i="8" s="1"/>
  <c r="S594" i="4"/>
  <c r="K600" i="8" s="1"/>
  <c r="T1068" i="4"/>
  <c r="L1074" i="8" s="1"/>
  <c r="S1040" i="4"/>
  <c r="K1046" i="8" s="1"/>
  <c r="S1053" i="4"/>
  <c r="K1059" i="8" s="1"/>
  <c r="R1026" i="4"/>
  <c r="J1032" i="8" s="1"/>
  <c r="T1060" i="4"/>
  <c r="L1066" i="8" s="1"/>
  <c r="S962" i="4"/>
  <c r="K968" i="8" s="1"/>
  <c r="T1087" i="4"/>
  <c r="L1093" i="8" s="1"/>
  <c r="R831" i="4"/>
  <c r="J837" i="8" s="1"/>
  <c r="U866" i="4"/>
  <c r="M872" i="8" s="1"/>
  <c r="R899" i="4"/>
  <c r="U983" i="4"/>
  <c r="M989" i="8" s="1"/>
  <c r="T858" i="4"/>
  <c r="S804" i="4"/>
  <c r="K810" i="8" s="1"/>
  <c r="U769" i="4"/>
  <c r="M775" i="8" s="1"/>
  <c r="T1229" i="4"/>
  <c r="L1235" i="8" s="1"/>
  <c r="R1040" i="4"/>
  <c r="J1046" i="8" s="1"/>
  <c r="U955" i="4"/>
  <c r="M961" i="8" s="1"/>
  <c r="T897" i="4"/>
  <c r="L903" i="8" s="1"/>
  <c r="T853" i="4"/>
  <c r="L859" i="8" s="1"/>
  <c r="U799" i="4"/>
  <c r="M805" i="8" s="1"/>
  <c r="R763" i="4"/>
  <c r="J769" i="8" s="1"/>
  <c r="R1312" i="4"/>
  <c r="J1318" i="8" s="1"/>
  <c r="U1023" i="4"/>
  <c r="M1029" i="8" s="1"/>
  <c r="S934" i="4"/>
  <c r="K940" i="8" s="1"/>
  <c r="T875" i="4"/>
  <c r="S822" i="4"/>
  <c r="K828" i="8" s="1"/>
  <c r="U773" i="4"/>
  <c r="M779" i="8" s="1"/>
  <c r="S731" i="4"/>
  <c r="K737" i="8" s="1"/>
  <c r="R701" i="4"/>
  <c r="J707" i="8" s="1"/>
  <c r="R1298" i="4"/>
  <c r="J1304" i="8" s="1"/>
  <c r="S1014" i="4"/>
  <c r="K1020" i="8" s="1"/>
  <c r="U933" i="4"/>
  <c r="M939" i="8" s="1"/>
  <c r="S875" i="4"/>
  <c r="K881" i="8" s="1"/>
  <c r="U816" i="4"/>
  <c r="T773" i="4"/>
  <c r="L779" i="8" s="1"/>
  <c r="R731" i="4"/>
  <c r="U697" i="4"/>
  <c r="M703" i="8" s="1"/>
  <c r="T1090" i="4"/>
  <c r="L1096" i="8" s="1"/>
  <c r="S974" i="4"/>
  <c r="K980" i="8" s="1"/>
  <c r="U906" i="4"/>
  <c r="M912" i="8" s="1"/>
  <c r="S853" i="4"/>
  <c r="K859" i="8" s="1"/>
  <c r="S797" i="4"/>
  <c r="K803" i="8" s="1"/>
  <c r="R753" i="4"/>
  <c r="J759" i="8" s="1"/>
  <c r="T718" i="4"/>
  <c r="L724" i="8" s="1"/>
  <c r="R1103" i="4"/>
  <c r="J1109" i="8" s="1"/>
  <c r="S983" i="4"/>
  <c r="K989" i="8" s="1"/>
  <c r="R1031" i="4"/>
  <c r="J1037" i="8" s="1"/>
  <c r="U1074" i="4"/>
  <c r="M1080" i="8" s="1"/>
  <c r="S963" i="4"/>
  <c r="K969" i="8" s="1"/>
  <c r="R905" i="4"/>
  <c r="J911" i="8" s="1"/>
  <c r="U846" i="4"/>
  <c r="M852" i="8" s="1"/>
  <c r="R792" i="4"/>
  <c r="J798" i="8" s="1"/>
  <c r="R752" i="4"/>
  <c r="J758" i="8" s="1"/>
  <c r="U723" i="4"/>
  <c r="M729" i="8" s="1"/>
  <c r="U699" i="4"/>
  <c r="M705" i="8" s="1"/>
  <c r="U675" i="4"/>
  <c r="M681" i="8" s="1"/>
  <c r="U651" i="4"/>
  <c r="U627" i="4"/>
  <c r="M633" i="8" s="1"/>
  <c r="U603" i="4"/>
  <c r="U579" i="4"/>
  <c r="M585" i="8" s="1"/>
  <c r="U1137" i="4"/>
  <c r="M1143" i="8" s="1"/>
  <c r="U1266" i="4"/>
  <c r="M1272" i="8" s="1"/>
  <c r="U976" i="4"/>
  <c r="M982" i="8" s="1"/>
  <c r="S1013" i="4"/>
  <c r="K1019" i="8" s="1"/>
  <c r="U993" i="4"/>
  <c r="M999" i="8" s="1"/>
  <c r="R1029" i="4"/>
  <c r="J1035" i="8" s="1"/>
  <c r="R934" i="4"/>
  <c r="J940" i="8" s="1"/>
  <c r="S1035" i="4"/>
  <c r="K1041" i="8" s="1"/>
  <c r="U1122" i="4"/>
  <c r="M1128" i="8" s="1"/>
  <c r="U842" i="4"/>
  <c r="M848" i="8" s="1"/>
  <c r="S867" i="4"/>
  <c r="K873" i="8" s="1"/>
  <c r="S938" i="4"/>
  <c r="K944" i="8" s="1"/>
  <c r="S854" i="4"/>
  <c r="K860" i="8" s="1"/>
  <c r="T800" i="4"/>
  <c r="L806" i="8" s="1"/>
  <c r="U760" i="4"/>
  <c r="M766" i="8" s="1"/>
  <c r="T1154" i="4"/>
  <c r="L1160" i="8" s="1"/>
  <c r="S1025" i="4"/>
  <c r="K1031" i="8" s="1"/>
  <c r="R951" i="4"/>
  <c r="J957" i="8" s="1"/>
  <c r="S893" i="4"/>
  <c r="K899" i="8" s="1"/>
  <c r="T841" i="4"/>
  <c r="L847" i="8" s="1"/>
  <c r="S796" i="4"/>
  <c r="K802" i="8" s="1"/>
  <c r="R760" i="4"/>
  <c r="U1147" i="4"/>
  <c r="M1153" i="8" s="1"/>
  <c r="U1014" i="4"/>
  <c r="U928" i="4"/>
  <c r="M934" i="8" s="1"/>
  <c r="S870" i="4"/>
  <c r="K876" i="8" s="1"/>
  <c r="S817" i="4"/>
  <c r="K823" i="8" s="1"/>
  <c r="T769" i="4"/>
  <c r="L775" i="8" s="1"/>
  <c r="R728" i="4"/>
  <c r="J734" i="8" s="1"/>
  <c r="R698" i="4"/>
  <c r="J704" i="8" s="1"/>
  <c r="S1146" i="4"/>
  <c r="K1152" i="8" s="1"/>
  <c r="U1003" i="4"/>
  <c r="M1009" i="8" s="1"/>
  <c r="T928" i="4"/>
  <c r="L934" i="8" s="1"/>
  <c r="T869" i="4"/>
  <c r="L875" i="8" s="1"/>
  <c r="S812" i="4"/>
  <c r="K818" i="8" s="1"/>
  <c r="S769" i="4"/>
  <c r="K775" i="8" s="1"/>
  <c r="U727" i="4"/>
  <c r="M733" i="8" s="1"/>
  <c r="U694" i="4"/>
  <c r="M700" i="8" s="1"/>
  <c r="R1078" i="4"/>
  <c r="J1084" i="8" s="1"/>
  <c r="R966" i="4"/>
  <c r="J972" i="8" s="1"/>
  <c r="S901" i="4"/>
  <c r="K907" i="8" s="1"/>
  <c r="R848" i="4"/>
  <c r="J854" i="8" s="1"/>
  <c r="U792" i="4"/>
  <c r="M798" i="8" s="1"/>
  <c r="R749" i="4"/>
  <c r="J755" i="8" s="1"/>
  <c r="T715" i="4"/>
  <c r="U1089" i="4"/>
  <c r="R1216" i="4"/>
  <c r="J1222" i="8" s="1"/>
  <c r="U1021" i="4"/>
  <c r="M1027" i="8" s="1"/>
  <c r="R1063" i="4"/>
  <c r="J1069" i="8" s="1"/>
  <c r="T955" i="4"/>
  <c r="L961" i="8" s="1"/>
  <c r="S900" i="4"/>
  <c r="K906" i="8" s="1"/>
  <c r="S841" i="4"/>
  <c r="K847" i="8" s="1"/>
  <c r="R788" i="4"/>
  <c r="J794" i="8" s="1"/>
  <c r="U747" i="4"/>
  <c r="M753" i="8" s="1"/>
  <c r="U720" i="4"/>
  <c r="M726" i="8" s="1"/>
  <c r="U696" i="4"/>
  <c r="M702" i="8" s="1"/>
  <c r="U672" i="4"/>
  <c r="M678" i="8" s="1"/>
  <c r="U648" i="4"/>
  <c r="M654" i="8" s="1"/>
  <c r="U624" i="4"/>
  <c r="M630" i="8" s="1"/>
  <c r="U600" i="4"/>
  <c r="M606" i="8" s="1"/>
  <c r="U576" i="4"/>
  <c r="M582" i="8" s="1"/>
  <c r="S1116" i="4"/>
  <c r="K1122" i="8" s="1"/>
  <c r="R1019" i="4"/>
  <c r="J1025" i="8" s="1"/>
  <c r="R949" i="4"/>
  <c r="J955" i="8" s="1"/>
  <c r="U904" i="4"/>
  <c r="M910" i="8" s="1"/>
  <c r="S862" i="4"/>
  <c r="K868" i="8" s="1"/>
  <c r="U819" i="4"/>
  <c r="M825" i="8" s="1"/>
  <c r="T783" i="4"/>
  <c r="L789" i="8" s="1"/>
  <c r="T751" i="4"/>
  <c r="L757" i="8" s="1"/>
  <c r="T723" i="4"/>
  <c r="T699" i="4"/>
  <c r="L705" i="8" s="1"/>
  <c r="T675" i="4"/>
  <c r="L681" i="8" s="1"/>
  <c r="S1048" i="4"/>
  <c r="K1054" i="8" s="1"/>
  <c r="U971" i="4"/>
  <c r="M977" i="8" s="1"/>
  <c r="S920" i="4"/>
  <c r="K926" i="8" s="1"/>
  <c r="U877" i="4"/>
  <c r="M883" i="8" s="1"/>
  <c r="T835" i="4"/>
  <c r="L841" i="8" s="1"/>
  <c r="S795" i="4"/>
  <c r="K801" i="8" s="1"/>
  <c r="S763" i="4"/>
  <c r="K769" i="8" s="1"/>
  <c r="T732" i="4"/>
  <c r="L738" i="8" s="1"/>
  <c r="S708" i="4"/>
  <c r="K714" i="8" s="1"/>
  <c r="S684" i="4"/>
  <c r="K690" i="8" s="1"/>
  <c r="S660" i="4"/>
  <c r="K666" i="8" s="1"/>
  <c r="S636" i="4"/>
  <c r="K642" i="8" s="1"/>
  <c r="S612" i="4"/>
  <c r="K618" i="8" s="1"/>
  <c r="S588" i="4"/>
  <c r="K594" i="8" s="1"/>
  <c r="S564" i="4"/>
  <c r="K570" i="8" s="1"/>
  <c r="S1047" i="4"/>
  <c r="K1053" i="8" s="1"/>
  <c r="S970" i="4"/>
  <c r="K976" i="8" s="1"/>
  <c r="R920" i="4"/>
  <c r="J926" i="8" s="1"/>
  <c r="S877" i="4"/>
  <c r="K883" i="8" s="1"/>
  <c r="U834" i="4"/>
  <c r="M840" i="8" s="1"/>
  <c r="R795" i="4"/>
  <c r="U762" i="4"/>
  <c r="S732" i="4"/>
  <c r="K738" i="8" s="1"/>
  <c r="R708" i="4"/>
  <c r="J714" i="8" s="1"/>
  <c r="R1058" i="4"/>
  <c r="J1064" i="8" s="1"/>
  <c r="S979" i="4"/>
  <c r="K985" i="8" s="1"/>
  <c r="U924" i="4"/>
  <c r="M930" i="8" s="1"/>
  <c r="S882" i="4"/>
  <c r="K888" i="8" s="1"/>
  <c r="T839" i="4"/>
  <c r="L845" i="8" s="1"/>
  <c r="S799" i="4"/>
  <c r="K805" i="8" s="1"/>
  <c r="T766" i="4"/>
  <c r="L772" i="8" s="1"/>
  <c r="T735" i="4"/>
  <c r="L741" i="8" s="1"/>
  <c r="U1111" i="4"/>
  <c r="M1117" i="8" s="1"/>
  <c r="U1015" i="4"/>
  <c r="M1021" i="8" s="1"/>
  <c r="U946" i="4"/>
  <c r="M952" i="8" s="1"/>
  <c r="T903" i="4"/>
  <c r="L909" i="8" s="1"/>
  <c r="S860" i="4"/>
  <c r="K866" i="8" s="1"/>
  <c r="R818" i="4"/>
  <c r="J824" i="8" s="1"/>
  <c r="T782" i="4"/>
  <c r="L788" i="8" s="1"/>
  <c r="S750" i="4"/>
  <c r="K756" i="8" s="1"/>
  <c r="T722" i="4"/>
  <c r="L728" i="8" s="1"/>
  <c r="T698" i="4"/>
  <c r="L704" i="8" s="1"/>
  <c r="T674" i="4"/>
  <c r="L680" i="8" s="1"/>
  <c r="T650" i="4"/>
  <c r="L656" i="8" s="1"/>
  <c r="T626" i="4"/>
  <c r="T602" i="4"/>
  <c r="L608" i="8" s="1"/>
  <c r="T578" i="4"/>
  <c r="L584" i="8" s="1"/>
  <c r="T1151" i="4"/>
  <c r="L1157" i="8" s="1"/>
  <c r="U820" i="4"/>
  <c r="M826" i="8" s="1"/>
  <c r="S940" i="4"/>
  <c r="K946" i="8" s="1"/>
  <c r="U777" i="4"/>
  <c r="M783" i="8" s="1"/>
  <c r="T688" i="4"/>
  <c r="L694" i="8" s="1"/>
  <c r="S652" i="4"/>
  <c r="K658" i="8" s="1"/>
  <c r="R620" i="4"/>
  <c r="J626" i="8" s="1"/>
  <c r="R588" i="4"/>
  <c r="J594" i="8" s="1"/>
  <c r="R557" i="4"/>
  <c r="J563" i="8" s="1"/>
  <c r="R533" i="4"/>
  <c r="J539" i="8" s="1"/>
  <c r="R509" i="4"/>
  <c r="J515" i="8" s="1"/>
  <c r="R485" i="4"/>
  <c r="J491" i="8" s="1"/>
  <c r="R461" i="4"/>
  <c r="J467" i="8" s="1"/>
  <c r="U895" i="4"/>
  <c r="M901" i="8" s="1"/>
  <c r="T744" i="4"/>
  <c r="L750" i="8" s="1"/>
  <c r="S849" i="4"/>
  <c r="K855" i="8" s="1"/>
  <c r="R1270" i="4"/>
  <c r="J1276" i="8" s="1"/>
  <c r="T1225" i="4"/>
  <c r="L1231" i="8" s="1"/>
  <c r="R979" i="4"/>
  <c r="J985" i="8" s="1"/>
  <c r="U963" i="4"/>
  <c r="M969" i="8" s="1"/>
  <c r="U999" i="4"/>
  <c r="M1005" i="8" s="1"/>
  <c r="R910" i="4"/>
  <c r="T991" i="4"/>
  <c r="L997" i="8" s="1"/>
  <c r="U1059" i="4"/>
  <c r="M1065" i="8" s="1"/>
  <c r="U818" i="4"/>
  <c r="S835" i="4"/>
  <c r="K841" i="8" s="1"/>
  <c r="T906" i="4"/>
  <c r="L912" i="8" s="1"/>
  <c r="S842" i="4"/>
  <c r="K848" i="8" s="1"/>
  <c r="R797" i="4"/>
  <c r="J803" i="8" s="1"/>
  <c r="U754" i="4"/>
  <c r="M760" i="8" s="1"/>
  <c r="T1222" i="4"/>
  <c r="L1228" i="8" s="1"/>
  <c r="U1017" i="4"/>
  <c r="M1023" i="8" s="1"/>
  <c r="T937" i="4"/>
  <c r="L943" i="8" s="1"/>
  <c r="T889" i="4"/>
  <c r="L895" i="8" s="1"/>
  <c r="S833" i="4"/>
  <c r="K839" i="8" s="1"/>
  <c r="R793" i="4"/>
  <c r="J799" i="8" s="1"/>
  <c r="R754" i="4"/>
  <c r="J760" i="8" s="1"/>
  <c r="T1126" i="4"/>
  <c r="L1132" i="8" s="1"/>
  <c r="T994" i="4"/>
  <c r="L1000" i="8" s="1"/>
  <c r="S918" i="4"/>
  <c r="K924" i="8" s="1"/>
  <c r="U864" i="4"/>
  <c r="M870" i="8" s="1"/>
  <c r="T807" i="4"/>
  <c r="L813" i="8" s="1"/>
  <c r="U761" i="4"/>
  <c r="M767" i="8" s="1"/>
  <c r="R725" i="4"/>
  <c r="J731" i="8" s="1"/>
  <c r="R692" i="4"/>
  <c r="J698" i="8" s="1"/>
  <c r="S1107" i="4"/>
  <c r="S994" i="4"/>
  <c r="T917" i="4"/>
  <c r="L923" i="8" s="1"/>
  <c r="T859" i="4"/>
  <c r="L865" i="8" s="1"/>
  <c r="S807" i="4"/>
  <c r="K813" i="8" s="1"/>
  <c r="T761" i="4"/>
  <c r="L767" i="8" s="1"/>
  <c r="U721" i="4"/>
  <c r="M727" i="8" s="1"/>
  <c r="U691" i="4"/>
  <c r="M697" i="8" s="1"/>
  <c r="R1054" i="4"/>
  <c r="J1060" i="8" s="1"/>
  <c r="U950" i="4"/>
  <c r="M956" i="8" s="1"/>
  <c r="R896" i="4"/>
  <c r="J902" i="8" s="1"/>
  <c r="S837" i="4"/>
  <c r="K843" i="8" s="1"/>
  <c r="R785" i="4"/>
  <c r="J791" i="8" s="1"/>
  <c r="U744" i="4"/>
  <c r="M750" i="8" s="1"/>
  <c r="T709" i="4"/>
  <c r="L715" i="8" s="1"/>
  <c r="R1064" i="4"/>
  <c r="J1070" i="8" s="1"/>
  <c r="T1142" i="4"/>
  <c r="L1148" i="8" s="1"/>
  <c r="U1000" i="4"/>
  <c r="U1039" i="4"/>
  <c r="M1045" i="8" s="1"/>
  <c r="U949" i="4"/>
  <c r="M955" i="8" s="1"/>
  <c r="S889" i="4"/>
  <c r="K895" i="8" s="1"/>
  <c r="T830" i="4"/>
  <c r="L836" i="8" s="1"/>
  <c r="U783" i="4"/>
  <c r="M789" i="8" s="1"/>
  <c r="R744" i="4"/>
  <c r="J750" i="8" s="1"/>
  <c r="U717" i="4"/>
  <c r="U693" i="4"/>
  <c r="M699" i="8" s="1"/>
  <c r="U669" i="4"/>
  <c r="M675" i="8" s="1"/>
  <c r="U645" i="4"/>
  <c r="U621" i="4"/>
  <c r="M627" i="8" s="1"/>
  <c r="U597" i="4"/>
  <c r="M603" i="8" s="1"/>
  <c r="U573" i="4"/>
  <c r="M579" i="8" s="1"/>
  <c r="U1101" i="4"/>
  <c r="M1107" i="8" s="1"/>
  <c r="S1018" i="4"/>
  <c r="K1024" i="8" s="1"/>
  <c r="R1307" i="4"/>
  <c r="J1313" i="8" s="1"/>
  <c r="S1306" i="4"/>
  <c r="K1312" i="8" s="1"/>
  <c r="R1319" i="4"/>
  <c r="J1325" i="8" s="1"/>
  <c r="T969" i="4"/>
  <c r="L975" i="8" s="1"/>
  <c r="R886" i="4"/>
  <c r="J892" i="8" s="1"/>
  <c r="R953" i="4"/>
  <c r="J959" i="8" s="1"/>
  <c r="T1012" i="4"/>
  <c r="L1018" i="8" s="1"/>
  <c r="T1318" i="4"/>
  <c r="L1324" i="8" s="1"/>
  <c r="U804" i="4"/>
  <c r="M810" i="8" s="1"/>
  <c r="T898" i="4"/>
  <c r="L904" i="8" s="1"/>
  <c r="T834" i="4"/>
  <c r="L840" i="8" s="1"/>
  <c r="U793" i="4"/>
  <c r="M799" i="8" s="1"/>
  <c r="U751" i="4"/>
  <c r="M757" i="8" s="1"/>
  <c r="T1118" i="4"/>
  <c r="L1124" i="8" s="1"/>
  <c r="T1010" i="4"/>
  <c r="L1016" i="8" s="1"/>
  <c r="S929" i="4"/>
  <c r="K935" i="8" s="1"/>
  <c r="T885" i="4"/>
  <c r="L891" i="8" s="1"/>
  <c r="T829" i="4"/>
  <c r="R784" i="4"/>
  <c r="R751" i="4"/>
  <c r="J757" i="8" s="1"/>
  <c r="S1108" i="4"/>
  <c r="K1114" i="8" s="1"/>
  <c r="T985" i="4"/>
  <c r="L991" i="8" s="1"/>
  <c r="U912" i="4"/>
  <c r="M918" i="8" s="1"/>
  <c r="U859" i="4"/>
  <c r="M865" i="8" s="1"/>
  <c r="U802" i="4"/>
  <c r="M808" i="8" s="1"/>
  <c r="T757" i="4"/>
  <c r="L763" i="8" s="1"/>
  <c r="R722" i="4"/>
  <c r="J728" i="8" s="1"/>
  <c r="R689" i="4"/>
  <c r="J695" i="8" s="1"/>
  <c r="R1091" i="4"/>
  <c r="J1097" i="8" s="1"/>
  <c r="S985" i="4"/>
  <c r="K991" i="8" s="1"/>
  <c r="T912" i="4"/>
  <c r="L918" i="8" s="1"/>
  <c r="U853" i="4"/>
  <c r="M859" i="8" s="1"/>
  <c r="T802" i="4"/>
  <c r="L808" i="8" s="1"/>
  <c r="S757" i="4"/>
  <c r="K763" i="8" s="1"/>
  <c r="U718" i="4"/>
  <c r="M724" i="8" s="1"/>
  <c r="U688" i="4"/>
  <c r="M694" i="8" s="1"/>
  <c r="R1043" i="4"/>
  <c r="J1049" i="8" s="1"/>
  <c r="T944" i="4"/>
  <c r="L950" i="8" s="1"/>
  <c r="T890" i="4"/>
  <c r="L896" i="8" s="1"/>
  <c r="S832" i="4"/>
  <c r="K838" i="8" s="1"/>
  <c r="U780" i="4"/>
  <c r="S741" i="4"/>
  <c r="K747" i="8" s="1"/>
  <c r="T706" i="4"/>
  <c r="R1052" i="4"/>
  <c r="J1058" i="8" s="1"/>
  <c r="S1119" i="4"/>
  <c r="K1125" i="8" s="1"/>
  <c r="S992" i="4"/>
  <c r="K998" i="8" s="1"/>
  <c r="U1030" i="4"/>
  <c r="M1036" i="8" s="1"/>
  <c r="S943" i="4"/>
  <c r="K949" i="8" s="1"/>
  <c r="R884" i="4"/>
  <c r="J890" i="8" s="1"/>
  <c r="S825" i="4"/>
  <c r="K831" i="8" s="1"/>
  <c r="R780" i="4"/>
  <c r="J786" i="8" s="1"/>
  <c r="T740" i="4"/>
  <c r="L746" i="8" s="1"/>
  <c r="U714" i="4"/>
  <c r="M720" i="8" s="1"/>
  <c r="U690" i="4"/>
  <c r="M696" i="8" s="1"/>
  <c r="U666" i="4"/>
  <c r="M672" i="8" s="1"/>
  <c r="U642" i="4"/>
  <c r="M648" i="8" s="1"/>
  <c r="U618" i="4"/>
  <c r="M624" i="8" s="1"/>
  <c r="U594" i="4"/>
  <c r="M600" i="8" s="1"/>
  <c r="U570" i="4"/>
  <c r="M576" i="8" s="1"/>
  <c r="T1085" i="4"/>
  <c r="L1091" i="8" s="1"/>
  <c r="S999" i="4"/>
  <c r="K1005" i="8" s="1"/>
  <c r="U936" i="4"/>
  <c r="M942" i="8" s="1"/>
  <c r="S894" i="4"/>
  <c r="K900" i="8" s="1"/>
  <c r="T851" i="4"/>
  <c r="R810" i="4"/>
  <c r="J816" i="8" s="1"/>
  <c r="T775" i="4"/>
  <c r="L781" i="8" s="1"/>
  <c r="U743" i="4"/>
  <c r="M749" i="8" s="1"/>
  <c r="T717" i="4"/>
  <c r="L723" i="8" s="1"/>
  <c r="T693" i="4"/>
  <c r="L699" i="8" s="1"/>
  <c r="U1133" i="4"/>
  <c r="M1139" i="8" s="1"/>
  <c r="T1028" i="4"/>
  <c r="L1034" i="8" s="1"/>
  <c r="R955" i="4"/>
  <c r="J961" i="8" s="1"/>
  <c r="U909" i="4"/>
  <c r="M915" i="8" s="1"/>
  <c r="T867" i="4"/>
  <c r="L873" i="8" s="1"/>
  <c r="S824" i="4"/>
  <c r="K830" i="8" s="1"/>
  <c r="S787" i="4"/>
  <c r="K793" i="8" s="1"/>
  <c r="T755" i="4"/>
  <c r="L761" i="8" s="1"/>
  <c r="S726" i="4"/>
  <c r="K732" i="8" s="1"/>
  <c r="S702" i="4"/>
  <c r="K708" i="8" s="1"/>
  <c r="S678" i="4"/>
  <c r="K684" i="8" s="1"/>
  <c r="S654" i="4"/>
  <c r="K660" i="8" s="1"/>
  <c r="S630" i="4"/>
  <c r="K636" i="8" s="1"/>
  <c r="S606" i="4"/>
  <c r="K612" i="8" s="1"/>
  <c r="S582" i="4"/>
  <c r="K588" i="8" s="1"/>
  <c r="R1132" i="4"/>
  <c r="J1138" i="8" s="1"/>
  <c r="U1027" i="4"/>
  <c r="M1033" i="8" s="1"/>
  <c r="S954" i="4"/>
  <c r="K960" i="8" s="1"/>
  <c r="S909" i="4"/>
  <c r="T866" i="4"/>
  <c r="R824" i="4"/>
  <c r="J830" i="8" s="1"/>
  <c r="U786" i="4"/>
  <c r="M792" i="8" s="1"/>
  <c r="R755" i="4"/>
  <c r="J761" i="8" s="1"/>
  <c r="R726" i="4"/>
  <c r="J732" i="8" s="1"/>
  <c r="S1162" i="4"/>
  <c r="K1168" i="8" s="1"/>
  <c r="U1181" i="4"/>
  <c r="M1187" i="8" s="1"/>
  <c r="R1180" i="4"/>
  <c r="J1186" i="8" s="1"/>
  <c r="R1231" i="4"/>
  <c r="J1237" i="8" s="1"/>
  <c r="T1250" i="4"/>
  <c r="L1256" i="8" s="1"/>
  <c r="T942" i="4"/>
  <c r="L948" i="8" s="1"/>
  <c r="R862" i="4"/>
  <c r="J868" i="8" s="1"/>
  <c r="R927" i="4"/>
  <c r="J933" i="8" s="1"/>
  <c r="T970" i="4"/>
  <c r="L976" i="8" s="1"/>
  <c r="U1099" i="4"/>
  <c r="M1105" i="8" s="1"/>
  <c r="S779" i="4"/>
  <c r="S890" i="4"/>
  <c r="K896" i="8" s="1"/>
  <c r="S830" i="4"/>
  <c r="K836" i="8" s="1"/>
  <c r="U784" i="4"/>
  <c r="M790" i="8" s="1"/>
  <c r="U748" i="4"/>
  <c r="M754" i="8" s="1"/>
  <c r="R1093" i="4"/>
  <c r="J1099" i="8" s="1"/>
  <c r="U1002" i="4"/>
  <c r="M1008" i="8" s="1"/>
  <c r="T925" i="4"/>
  <c r="L931" i="8" s="1"/>
  <c r="T873" i="4"/>
  <c r="L879" i="8" s="1"/>
  <c r="T825" i="4"/>
  <c r="R778" i="4"/>
  <c r="J784" i="8" s="1"/>
  <c r="R748" i="4"/>
  <c r="J754" i="8" s="1"/>
  <c r="T1079" i="4"/>
  <c r="L1085" i="8" s="1"/>
  <c r="S967" i="4"/>
  <c r="K973" i="8" s="1"/>
  <c r="U907" i="4"/>
  <c r="M913" i="8" s="1"/>
  <c r="T848" i="4"/>
  <c r="L854" i="8" s="1"/>
  <c r="T793" i="4"/>
  <c r="L799" i="8" s="1"/>
  <c r="T753" i="4"/>
  <c r="L759" i="8" s="1"/>
  <c r="R716" i="4"/>
  <c r="J722" i="8" s="1"/>
  <c r="R683" i="4"/>
  <c r="J689" i="8" s="1"/>
  <c r="R1079" i="4"/>
  <c r="J1085" i="8" s="1"/>
  <c r="S966" i="4"/>
  <c r="K972" i="8" s="1"/>
  <c r="U901" i="4"/>
  <c r="M907" i="8" s="1"/>
  <c r="S848" i="4"/>
  <c r="K854" i="8" s="1"/>
  <c r="S793" i="4"/>
  <c r="K799" i="8" s="1"/>
  <c r="T749" i="4"/>
  <c r="L755" i="8" s="1"/>
  <c r="U715" i="4"/>
  <c r="M721" i="8" s="1"/>
  <c r="U682" i="4"/>
  <c r="M688" i="8" s="1"/>
  <c r="S1022" i="4"/>
  <c r="K1028" i="8" s="1"/>
  <c r="T938" i="4"/>
  <c r="L944" i="8" s="1"/>
  <c r="S880" i="4"/>
  <c r="K886" i="8" s="1"/>
  <c r="R821" i="4"/>
  <c r="J827" i="8" s="1"/>
  <c r="R777" i="4"/>
  <c r="S734" i="4"/>
  <c r="T700" i="4"/>
  <c r="L706" i="8" s="1"/>
  <c r="U1041" i="4"/>
  <c r="M1047" i="8" s="1"/>
  <c r="S1088" i="4"/>
  <c r="K1094" i="8" s="1"/>
  <c r="U1204" i="4"/>
  <c r="M1210" i="8" s="1"/>
  <c r="S1020" i="4"/>
  <c r="K1026" i="8" s="1"/>
  <c r="R932" i="4"/>
  <c r="J938" i="8" s="1"/>
  <c r="S873" i="4"/>
  <c r="K879" i="8" s="1"/>
  <c r="S820" i="4"/>
  <c r="K826" i="8" s="1"/>
  <c r="U771" i="4"/>
  <c r="M777" i="8" s="1"/>
  <c r="R737" i="4"/>
  <c r="J743" i="8" s="1"/>
  <c r="U711" i="4"/>
  <c r="M717" i="8" s="1"/>
  <c r="U687" i="4"/>
  <c r="M693" i="8" s="1"/>
  <c r="U663" i="4"/>
  <c r="M669" i="8" s="1"/>
  <c r="U639" i="4"/>
  <c r="M645" i="8" s="1"/>
  <c r="U615" i="4"/>
  <c r="U591" i="4"/>
  <c r="M597" i="8" s="1"/>
  <c r="U567" i="4"/>
  <c r="M573" i="8" s="1"/>
  <c r="S1072" i="4"/>
  <c r="K1078" i="8" s="1"/>
  <c r="U989" i="4"/>
  <c r="M995" i="8" s="1"/>
  <c r="U931" i="4"/>
  <c r="M937" i="8" s="1"/>
  <c r="U888" i="4"/>
  <c r="M894" i="8" s="1"/>
  <c r="S846" i="4"/>
  <c r="K852" i="8" s="1"/>
  <c r="T805" i="4"/>
  <c r="T771" i="4"/>
  <c r="L777" i="8" s="1"/>
  <c r="S740" i="4"/>
  <c r="K746" i="8" s="1"/>
  <c r="T714" i="4"/>
  <c r="L720" i="8" s="1"/>
  <c r="T690" i="4"/>
  <c r="L696" i="8" s="1"/>
  <c r="U1115" i="4"/>
  <c r="M1121" i="8" s="1"/>
  <c r="R1018" i="4"/>
  <c r="J1024" i="8" s="1"/>
  <c r="S948" i="4"/>
  <c r="K954" i="8" s="1"/>
  <c r="T904" i="4"/>
  <c r="L910" i="8" s="1"/>
  <c r="U861" i="4"/>
  <c r="M867" i="8" s="1"/>
  <c r="T819" i="4"/>
  <c r="L825" i="8" s="1"/>
  <c r="S783" i="4"/>
  <c r="K789" i="8" s="1"/>
  <c r="S751" i="4"/>
  <c r="K757" i="8" s="1"/>
  <c r="S723" i="4"/>
  <c r="K729" i="8" s="1"/>
  <c r="S699" i="4"/>
  <c r="K705" i="8" s="1"/>
  <c r="S675" i="4"/>
  <c r="K681" i="8" s="1"/>
  <c r="S651" i="4"/>
  <c r="K657" i="8" s="1"/>
  <c r="S627" i="4"/>
  <c r="K633" i="8" s="1"/>
  <c r="S603" i="4"/>
  <c r="K609" i="8" s="1"/>
  <c r="S579" i="4"/>
  <c r="K585" i="8" s="1"/>
  <c r="S1114" i="4"/>
  <c r="K1120" i="8" s="1"/>
  <c r="T1213" i="4"/>
  <c r="L1219" i="8" s="1"/>
  <c r="T1258" i="4"/>
  <c r="L1264" i="8" s="1"/>
  <c r="S1168" i="4"/>
  <c r="K1174" i="8" s="1"/>
  <c r="U1194" i="4"/>
  <c r="R1108" i="4"/>
  <c r="R838" i="4"/>
  <c r="J844" i="8" s="1"/>
  <c r="R903" i="4"/>
  <c r="J909" i="8" s="1"/>
  <c r="U938" i="4"/>
  <c r="M944" i="8" s="1"/>
  <c r="S1028" i="4"/>
  <c r="K1034" i="8" s="1"/>
  <c r="S755" i="4"/>
  <c r="K761" i="8" s="1"/>
  <c r="T874" i="4"/>
  <c r="L880" i="8" s="1"/>
  <c r="T826" i="4"/>
  <c r="L832" i="8" s="1"/>
  <c r="U778" i="4"/>
  <c r="M784" i="8" s="1"/>
  <c r="U745" i="4"/>
  <c r="M751" i="8" s="1"/>
  <c r="R1084" i="4"/>
  <c r="J1090" i="8" s="1"/>
  <c r="S982" i="4"/>
  <c r="K988" i="8" s="1"/>
  <c r="T921" i="4"/>
  <c r="L927" i="8" s="1"/>
  <c r="T865" i="4"/>
  <c r="L871" i="8" s="1"/>
  <c r="S821" i="4"/>
  <c r="K827" i="8" s="1"/>
  <c r="R775" i="4"/>
  <c r="J781" i="8" s="1"/>
  <c r="R745" i="4"/>
  <c r="J751" i="8" s="1"/>
  <c r="T1067" i="4"/>
  <c r="L1073" i="8" s="1"/>
  <c r="R959" i="4"/>
  <c r="J965" i="8" s="1"/>
  <c r="R902" i="4"/>
  <c r="J908" i="8" s="1"/>
  <c r="U843" i="4"/>
  <c r="M849" i="8" s="1"/>
  <c r="T789" i="4"/>
  <c r="L795" i="8" s="1"/>
  <c r="U749" i="4"/>
  <c r="M755" i="8" s="1"/>
  <c r="R713" i="4"/>
  <c r="R680" i="4"/>
  <c r="R1066" i="4"/>
  <c r="J1072" i="8" s="1"/>
  <c r="T958" i="4"/>
  <c r="S896" i="4"/>
  <c r="K902" i="8" s="1"/>
  <c r="T843" i="4"/>
  <c r="L849" i="8" s="1"/>
  <c r="S789" i="4"/>
  <c r="K795" i="8" s="1"/>
  <c r="S745" i="4"/>
  <c r="K751" i="8" s="1"/>
  <c r="U712" i="4"/>
  <c r="M718" i="8" s="1"/>
  <c r="T1277" i="4"/>
  <c r="L1283" i="8" s="1"/>
  <c r="S1012" i="4"/>
  <c r="K1018" i="8" s="1"/>
  <c r="S933" i="4"/>
  <c r="K939" i="8" s="1"/>
  <c r="U874" i="4"/>
  <c r="M880" i="8" s="1"/>
  <c r="T816" i="4"/>
  <c r="L822" i="8" s="1"/>
  <c r="R773" i="4"/>
  <c r="J779" i="8" s="1"/>
  <c r="T730" i="4"/>
  <c r="L736" i="8" s="1"/>
  <c r="T697" i="4"/>
  <c r="L703" i="8" s="1"/>
  <c r="T1031" i="4"/>
  <c r="L1037" i="8" s="1"/>
  <c r="T1075" i="4"/>
  <c r="L1081" i="8" s="1"/>
  <c r="R1139" i="4"/>
  <c r="J1145" i="8" s="1"/>
  <c r="S1010" i="4"/>
  <c r="K1016" i="8" s="1"/>
  <c r="T926" i="4"/>
  <c r="L932" i="8" s="1"/>
  <c r="S868" i="4"/>
  <c r="K874" i="8" s="1"/>
  <c r="S815" i="4"/>
  <c r="K821" i="8" s="1"/>
  <c r="R768" i="4"/>
  <c r="S733" i="4"/>
  <c r="K739" i="8" s="1"/>
  <c r="U708" i="4"/>
  <c r="M714" i="8" s="1"/>
  <c r="U684" i="4"/>
  <c r="M690" i="8" s="1"/>
  <c r="U660" i="4"/>
  <c r="M666" i="8" s="1"/>
  <c r="U636" i="4"/>
  <c r="M642" i="8" s="1"/>
  <c r="U612" i="4"/>
  <c r="M618" i="8" s="1"/>
  <c r="U588" i="4"/>
  <c r="M594" i="8" s="1"/>
  <c r="U564" i="4"/>
  <c r="M570" i="8" s="1"/>
  <c r="U1061" i="4"/>
  <c r="M1067" i="8" s="1"/>
  <c r="S980" i="4"/>
  <c r="K986" i="8" s="1"/>
  <c r="R926" i="4"/>
  <c r="J932" i="8" s="1"/>
  <c r="U883" i="4"/>
  <c r="M889" i="8" s="1"/>
  <c r="U840" i="4"/>
  <c r="M846" i="8" s="1"/>
  <c r="S800" i="4"/>
  <c r="K806" i="8" s="1"/>
  <c r="U767" i="4"/>
  <c r="M773" i="8" s="1"/>
  <c r="T736" i="4"/>
  <c r="L742" i="8" s="1"/>
  <c r="T711" i="4"/>
  <c r="L717" i="8" s="1"/>
  <c r="T687" i="4"/>
  <c r="L693" i="8" s="1"/>
  <c r="R1100" i="4"/>
  <c r="J1106" i="8" s="1"/>
  <c r="U1008" i="4"/>
  <c r="M1014" i="8" s="1"/>
  <c r="T941" i="4"/>
  <c r="L947" i="8" s="1"/>
  <c r="S899" i="4"/>
  <c r="K905" i="8" s="1"/>
  <c r="T856" i="4"/>
  <c r="L862" i="8" s="1"/>
  <c r="T814" i="4"/>
  <c r="T779" i="4"/>
  <c r="L785" i="8" s="1"/>
  <c r="S747" i="4"/>
  <c r="K753" i="8" s="1"/>
  <c r="S720" i="4"/>
  <c r="K726" i="8" s="1"/>
  <c r="S696" i="4"/>
  <c r="K702" i="8" s="1"/>
  <c r="S672" i="4"/>
  <c r="K678" i="8" s="1"/>
  <c r="S648" i="4"/>
  <c r="K654" i="8" s="1"/>
  <c r="S624" i="4"/>
  <c r="K630" i="8" s="1"/>
  <c r="S600" i="4"/>
  <c r="K606" i="8" s="1"/>
  <c r="S576" i="4"/>
  <c r="K582" i="8" s="1"/>
  <c r="U1097" i="4"/>
  <c r="M1103" i="8" s="1"/>
  <c r="R1008" i="4"/>
  <c r="J1014" i="8" s="1"/>
  <c r="R941" i="4"/>
  <c r="J947" i="8" s="1"/>
  <c r="U898" i="4"/>
  <c r="M904" i="8" s="1"/>
  <c r="S856" i="4"/>
  <c r="K862" i="8" s="1"/>
  <c r="U813" i="4"/>
  <c r="M819" i="8" s="1"/>
  <c r="R779" i="4"/>
  <c r="J785" i="8" s="1"/>
  <c r="R747" i="4"/>
  <c r="R720" i="4"/>
  <c r="J726" i="8" s="1"/>
  <c r="R1112" i="4"/>
  <c r="J1118" i="8" s="1"/>
  <c r="U1016" i="4"/>
  <c r="M1022" i="8" s="1"/>
  <c r="S947" i="4"/>
  <c r="K953" i="8" s="1"/>
  <c r="U903" i="4"/>
  <c r="M909" i="8" s="1"/>
  <c r="T860" i="4"/>
  <c r="L866" i="8" s="1"/>
  <c r="S818" i="4"/>
  <c r="U782" i="4"/>
  <c r="M788" i="8" s="1"/>
  <c r="T750" i="4"/>
  <c r="U722" i="4"/>
  <c r="T1057" i="4"/>
  <c r="L1063" i="8" s="1"/>
  <c r="S978" i="4"/>
  <c r="K984" i="8" s="1"/>
  <c r="T924" i="4"/>
  <c r="L930" i="8" s="1"/>
  <c r="T881" i="4"/>
  <c r="L887" i="8" s="1"/>
  <c r="S839" i="4"/>
  <c r="K845" i="8" s="1"/>
  <c r="U798" i="4"/>
  <c r="M804" i="8" s="1"/>
  <c r="S766" i="4"/>
  <c r="K772" i="8" s="1"/>
  <c r="S735" i="4"/>
  <c r="K741" i="8" s="1"/>
  <c r="T710" i="4"/>
  <c r="L716" i="8" s="1"/>
  <c r="T686" i="4"/>
  <c r="L692" i="8" s="1"/>
  <c r="T662" i="4"/>
  <c r="L668" i="8" s="1"/>
  <c r="T638" i="4"/>
  <c r="L644" i="8" s="1"/>
  <c r="T614" i="4"/>
  <c r="L620" i="8" s="1"/>
  <c r="T590" i="4"/>
  <c r="L596" i="8" s="1"/>
  <c r="T566" i="4"/>
  <c r="L572" i="8" s="1"/>
  <c r="S906" i="4"/>
  <c r="K912" i="8" s="1"/>
  <c r="U752" i="4"/>
  <c r="M758" i="8" s="1"/>
  <c r="T854" i="4"/>
  <c r="L860" i="8" s="1"/>
  <c r="S719" i="4"/>
  <c r="K725" i="8" s="1"/>
  <c r="R668" i="4"/>
  <c r="J674" i="8" s="1"/>
  <c r="R636" i="4"/>
  <c r="S604" i="4"/>
  <c r="R572" i="4"/>
  <c r="J578" i="8" s="1"/>
  <c r="R545" i="4"/>
  <c r="R521" i="4"/>
  <c r="J527" i="8" s="1"/>
  <c r="R497" i="4"/>
  <c r="J503" i="8" s="1"/>
  <c r="R473" i="4"/>
  <c r="J479" i="8" s="1"/>
  <c r="U1055" i="4"/>
  <c r="M1061" i="8" s="1"/>
  <c r="S811" i="4"/>
  <c r="K817" i="8" s="1"/>
  <c r="U934" i="4"/>
  <c r="M940" i="8" s="1"/>
  <c r="R774" i="4"/>
  <c r="J780" i="8" s="1"/>
  <c r="S1267" i="4"/>
  <c r="K1273" i="8" s="1"/>
  <c r="S971" i="4"/>
  <c r="K977" i="8" s="1"/>
  <c r="S917" i="4"/>
  <c r="K923" i="8" s="1"/>
  <c r="U832" i="4"/>
  <c r="M838" i="8" s="1"/>
  <c r="T832" i="4"/>
  <c r="L838" i="8" s="1"/>
  <c r="U811" i="4"/>
  <c r="M817" i="8" s="1"/>
  <c r="S916" i="4"/>
  <c r="K922" i="8" s="1"/>
  <c r="U633" i="4"/>
  <c r="M639" i="8" s="1"/>
  <c r="S955" i="4"/>
  <c r="K961" i="8" s="1"/>
  <c r="U835" i="4"/>
  <c r="M841" i="8" s="1"/>
  <c r="T747" i="4"/>
  <c r="L753" i="8" s="1"/>
  <c r="T678" i="4"/>
  <c r="L684" i="8" s="1"/>
  <c r="T936" i="4"/>
  <c r="L942" i="8" s="1"/>
  <c r="U829" i="4"/>
  <c r="S736" i="4"/>
  <c r="K742" i="8" s="1"/>
  <c r="S669" i="4"/>
  <c r="K675" i="8" s="1"/>
  <c r="S609" i="4"/>
  <c r="K615" i="8" s="1"/>
  <c r="U1083" i="4"/>
  <c r="M1089" i="8" s="1"/>
  <c r="S961" i="4"/>
  <c r="K967" i="8" s="1"/>
  <c r="S888" i="4"/>
  <c r="K894" i="8" s="1"/>
  <c r="R819" i="4"/>
  <c r="J825" i="8" s="1"/>
  <c r="R767" i="4"/>
  <c r="J773" i="8" s="1"/>
  <c r="R717" i="4"/>
  <c r="J723" i="8" s="1"/>
  <c r="S1046" i="4"/>
  <c r="K1052" i="8" s="1"/>
  <c r="U953" i="4"/>
  <c r="M959" i="8" s="1"/>
  <c r="U892" i="4"/>
  <c r="M898" i="8" s="1"/>
  <c r="S834" i="4"/>
  <c r="K840" i="8" s="1"/>
  <c r="T786" i="4"/>
  <c r="L792" i="8" s="1"/>
  <c r="R743" i="4"/>
  <c r="J749" i="8" s="1"/>
  <c r="T1094" i="4"/>
  <c r="L1100" i="8" s="1"/>
  <c r="R987" i="4"/>
  <c r="J993" i="8" s="1"/>
  <c r="U913" i="4"/>
  <c r="M919" i="8" s="1"/>
  <c r="T855" i="4"/>
  <c r="L861" i="8" s="1"/>
  <c r="T803" i="4"/>
  <c r="L809" i="8" s="1"/>
  <c r="T758" i="4"/>
  <c r="L764" i="8" s="1"/>
  <c r="T719" i="4"/>
  <c r="L725" i="8" s="1"/>
  <c r="T689" i="4"/>
  <c r="L695" i="8" s="1"/>
  <c r="T656" i="4"/>
  <c r="T623" i="4"/>
  <c r="L629" i="8" s="1"/>
  <c r="T593" i="4"/>
  <c r="L599" i="8" s="1"/>
  <c r="T560" i="4"/>
  <c r="L566" i="8" s="1"/>
  <c r="U801" i="4"/>
  <c r="M807" i="8" s="1"/>
  <c r="S876" i="4"/>
  <c r="K882" i="8" s="1"/>
  <c r="U701" i="4"/>
  <c r="M707" i="8" s="1"/>
  <c r="R648" i="4"/>
  <c r="J654" i="8" s="1"/>
  <c r="R608" i="4"/>
  <c r="J614" i="8" s="1"/>
  <c r="R564" i="4"/>
  <c r="J570" i="8" s="1"/>
  <c r="R530" i="4"/>
  <c r="J536" i="8" s="1"/>
  <c r="R500" i="4"/>
  <c r="J506" i="8" s="1"/>
  <c r="R467" i="4"/>
  <c r="J473" i="8" s="1"/>
  <c r="S874" i="4"/>
  <c r="K880" i="8" s="1"/>
  <c r="S959" i="4"/>
  <c r="K965" i="8" s="1"/>
  <c r="S742" i="4"/>
  <c r="K748" i="8" s="1"/>
  <c r="S676" i="4"/>
  <c r="K682" i="8" s="1"/>
  <c r="S643" i="4"/>
  <c r="K649" i="8" s="1"/>
  <c r="R611" i="4"/>
  <c r="J617" i="8" s="1"/>
  <c r="R579" i="4"/>
  <c r="J585" i="8" s="1"/>
  <c r="S550" i="4"/>
  <c r="K556" i="8" s="1"/>
  <c r="S526" i="4"/>
  <c r="K532" i="8" s="1"/>
  <c r="S502" i="4"/>
  <c r="K508" i="8" s="1"/>
  <c r="S478" i="4"/>
  <c r="K484" i="8" s="1"/>
  <c r="S454" i="4"/>
  <c r="U825" i="4"/>
  <c r="S706" i="4"/>
  <c r="K712" i="8" s="1"/>
  <c r="S662" i="4"/>
  <c r="T630" i="4"/>
  <c r="L636" i="8" s="1"/>
  <c r="T598" i="4"/>
  <c r="L604" i="8" s="1"/>
  <c r="S566" i="4"/>
  <c r="K572" i="8" s="1"/>
  <c r="U540" i="4"/>
  <c r="M546" i="8" s="1"/>
  <c r="U516" i="4"/>
  <c r="M522" i="8" s="1"/>
  <c r="U492" i="4"/>
  <c r="M498" i="8" s="1"/>
  <c r="U468" i="4"/>
  <c r="M474" i="8" s="1"/>
  <c r="U921" i="4"/>
  <c r="M927" i="8" s="1"/>
  <c r="R702" i="4"/>
  <c r="J708" i="8" s="1"/>
  <c r="T649" i="4"/>
  <c r="L655" i="8" s="1"/>
  <c r="R607" i="4"/>
  <c r="J613" i="8" s="1"/>
  <c r="T564" i="4"/>
  <c r="L570" i="8" s="1"/>
  <c r="R531" i="4"/>
  <c r="J537" i="8" s="1"/>
  <c r="R499" i="4"/>
  <c r="J505" i="8" s="1"/>
  <c r="S467" i="4"/>
  <c r="K473" i="8" s="1"/>
  <c r="S439" i="4"/>
  <c r="K445" i="8" s="1"/>
  <c r="S415" i="4"/>
  <c r="K421" i="8" s="1"/>
  <c r="S391" i="4"/>
  <c r="K397" i="8" s="1"/>
  <c r="U879" i="4"/>
  <c r="M885" i="8" s="1"/>
  <c r="T691" i="4"/>
  <c r="L697" i="8" s="1"/>
  <c r="U643" i="4"/>
  <c r="S601" i="4"/>
  <c r="K607" i="8" s="1"/>
  <c r="U558" i="4"/>
  <c r="M564" i="8" s="1"/>
  <c r="U526" i="4"/>
  <c r="U494" i="4"/>
  <c r="M500" i="8" s="1"/>
  <c r="T462" i="4"/>
  <c r="L468" i="8" s="1"/>
  <c r="R436" i="4"/>
  <c r="J442" i="8" s="1"/>
  <c r="R412" i="4"/>
  <c r="J418" i="8" s="1"/>
  <c r="R388" i="4"/>
  <c r="J394" i="8" s="1"/>
  <c r="T776" i="4"/>
  <c r="L782" i="8" s="1"/>
  <c r="R670" i="4"/>
  <c r="J676" i="8" s="1"/>
  <c r="T627" i="4"/>
  <c r="L633" i="8" s="1"/>
  <c r="U584" i="4"/>
  <c r="M590" i="8" s="1"/>
  <c r="S546" i="4"/>
  <c r="K552" i="8" s="1"/>
  <c r="T514" i="4"/>
  <c r="L520" i="8" s="1"/>
  <c r="T482" i="4"/>
  <c r="L488" i="8" s="1"/>
  <c r="U450" i="4"/>
  <c r="M456" i="8" s="1"/>
  <c r="T1081" i="4"/>
  <c r="L1087" i="8" s="1"/>
  <c r="R724" i="4"/>
  <c r="J730" i="8" s="1"/>
  <c r="U658" i="4"/>
  <c r="M664" i="8" s="1"/>
  <c r="T616" i="4"/>
  <c r="L622" i="8" s="1"/>
  <c r="T573" i="4"/>
  <c r="L579" i="8" s="1"/>
  <c r="S744" i="4"/>
  <c r="K750" i="8" s="1"/>
  <c r="R664" i="4"/>
  <c r="J670" i="8" s="1"/>
  <c r="R621" i="4"/>
  <c r="R578" i="4"/>
  <c r="J584" i="8" s="1"/>
  <c r="U541" i="4"/>
  <c r="M547" i="8" s="1"/>
  <c r="R944" i="4"/>
  <c r="J950" i="8" s="1"/>
  <c r="R709" i="4"/>
  <c r="J715" i="8" s="1"/>
  <c r="U652" i="4"/>
  <c r="M658" i="8" s="1"/>
  <c r="R610" i="4"/>
  <c r="J616" i="8" s="1"/>
  <c r="T567" i="4"/>
  <c r="L573" i="8" s="1"/>
  <c r="T533" i="4"/>
  <c r="L539" i="8" s="1"/>
  <c r="S501" i="4"/>
  <c r="K507" i="8" s="1"/>
  <c r="T469" i="4"/>
  <c r="L475" i="8" s="1"/>
  <c r="R441" i="4"/>
  <c r="J447" i="8" s="1"/>
  <c r="R417" i="4"/>
  <c r="J423" i="8" s="1"/>
  <c r="R393" i="4"/>
  <c r="J399" i="8" s="1"/>
  <c r="S1174" i="4"/>
  <c r="K1180" i="8" s="1"/>
  <c r="T1121" i="4"/>
  <c r="L1127" i="8" s="1"/>
  <c r="T861" i="4"/>
  <c r="L867" i="8" s="1"/>
  <c r="U785" i="4"/>
  <c r="M791" i="8" s="1"/>
  <c r="S781" i="4"/>
  <c r="K787" i="8" s="1"/>
  <c r="R765" i="4"/>
  <c r="J771" i="8" s="1"/>
  <c r="U862" i="4"/>
  <c r="M868" i="8" s="1"/>
  <c r="U609" i="4"/>
  <c r="M615" i="8" s="1"/>
  <c r="S942" i="4"/>
  <c r="K948" i="8" s="1"/>
  <c r="T824" i="4"/>
  <c r="L830" i="8" s="1"/>
  <c r="U732" i="4"/>
  <c r="R1178" i="4"/>
  <c r="J1184" i="8" s="1"/>
  <c r="U925" i="4"/>
  <c r="M931" i="8" s="1"/>
  <c r="T809" i="4"/>
  <c r="S729" i="4"/>
  <c r="K735" i="8" s="1"/>
  <c r="S663" i="4"/>
  <c r="K669" i="8" s="1"/>
  <c r="S597" i="4"/>
  <c r="K603" i="8" s="1"/>
  <c r="U1071" i="4"/>
  <c r="M1077" i="8" s="1"/>
  <c r="U947" i="4"/>
  <c r="M953" i="8" s="1"/>
  <c r="U882" i="4"/>
  <c r="M888" i="8" s="1"/>
  <c r="S809" i="4"/>
  <c r="K815" i="8" s="1"/>
  <c r="R759" i="4"/>
  <c r="J765" i="8" s="1"/>
  <c r="R714" i="4"/>
  <c r="J720" i="8" s="1"/>
  <c r="S1037" i="4"/>
  <c r="K1043" i="8" s="1"/>
  <c r="U940" i="4"/>
  <c r="M946" i="8" s="1"/>
  <c r="T887" i="4"/>
  <c r="L893" i="8" s="1"/>
  <c r="U828" i="4"/>
  <c r="M834" i="8" s="1"/>
  <c r="T778" i="4"/>
  <c r="L784" i="8" s="1"/>
  <c r="S739" i="4"/>
  <c r="K745" i="8" s="1"/>
  <c r="R1082" i="4"/>
  <c r="J1088" i="8" s="1"/>
  <c r="U968" i="4"/>
  <c r="M974" i="8" s="1"/>
  <c r="S908" i="4"/>
  <c r="K914" i="8" s="1"/>
  <c r="U849" i="4"/>
  <c r="M855" i="8" s="1"/>
  <c r="T794" i="4"/>
  <c r="L800" i="8" s="1"/>
  <c r="S754" i="4"/>
  <c r="K760" i="8" s="1"/>
  <c r="T716" i="4"/>
  <c r="L722" i="8" s="1"/>
  <c r="T683" i="4"/>
  <c r="L689" i="8" s="1"/>
  <c r="T653" i="4"/>
  <c r="L659" i="8" s="1"/>
  <c r="T620" i="4"/>
  <c r="L626" i="8" s="1"/>
  <c r="T587" i="4"/>
  <c r="L593" i="8" s="1"/>
  <c r="T557" i="4"/>
  <c r="L563" i="8" s="1"/>
  <c r="T784" i="4"/>
  <c r="L790" i="8" s="1"/>
  <c r="R833" i="4"/>
  <c r="J839" i="8" s="1"/>
  <c r="R1115" i="4"/>
  <c r="J1121" i="8" s="1"/>
  <c r="S866" i="4"/>
  <c r="K872" i="8" s="1"/>
  <c r="T810" i="4"/>
  <c r="L816" i="8" s="1"/>
  <c r="U741" i="4"/>
  <c r="M747" i="8" s="1"/>
  <c r="T741" i="4"/>
  <c r="L747" i="8" s="1"/>
  <c r="T724" i="4"/>
  <c r="L730" i="8" s="1"/>
  <c r="U805" i="4"/>
  <c r="M811" i="8" s="1"/>
  <c r="U585" i="4"/>
  <c r="M591" i="8" s="1"/>
  <c r="T920" i="4"/>
  <c r="L926" i="8" s="1"/>
  <c r="U814" i="4"/>
  <c r="M820" i="8" s="1"/>
  <c r="T726" i="4"/>
  <c r="L732" i="8" s="1"/>
  <c r="S1084" i="4"/>
  <c r="K1090" i="8" s="1"/>
  <c r="T915" i="4"/>
  <c r="L921" i="8" s="1"/>
  <c r="R800" i="4"/>
  <c r="J806" i="8" s="1"/>
  <c r="S717" i="4"/>
  <c r="K723" i="8" s="1"/>
  <c r="S657" i="4"/>
  <c r="K663" i="8" s="1"/>
  <c r="S591" i="4"/>
  <c r="K597" i="8" s="1"/>
  <c r="U1058" i="4"/>
  <c r="M1064" i="8" s="1"/>
  <c r="S936" i="4"/>
  <c r="K942" i="8" s="1"/>
  <c r="R872" i="4"/>
  <c r="J878" i="8" s="1"/>
  <c r="T804" i="4"/>
  <c r="L810" i="8" s="1"/>
  <c r="U750" i="4"/>
  <c r="M756" i="8" s="1"/>
  <c r="R711" i="4"/>
  <c r="J717" i="8" s="1"/>
  <c r="R1027" i="4"/>
  <c r="J1033" i="8" s="1"/>
  <c r="T935" i="4"/>
  <c r="L941" i="8" s="1"/>
  <c r="U876" i="4"/>
  <c r="M882" i="8" s="1"/>
  <c r="U823" i="4"/>
  <c r="M829" i="8" s="1"/>
  <c r="T774" i="4"/>
  <c r="L780" i="8" s="1"/>
  <c r="R732" i="4"/>
  <c r="J738" i="8" s="1"/>
  <c r="T1070" i="4"/>
  <c r="L1076" i="8" s="1"/>
  <c r="T959" i="4"/>
  <c r="L965" i="8" s="1"/>
  <c r="U897" i="4"/>
  <c r="M903" i="8" s="1"/>
  <c r="T844" i="4"/>
  <c r="L850" i="8" s="1"/>
  <c r="S790" i="4"/>
  <c r="K796" i="8" s="1"/>
  <c r="T746" i="4"/>
  <c r="L752" i="8" s="1"/>
  <c r="T713" i="4"/>
  <c r="L719" i="8" s="1"/>
  <c r="T680" i="4"/>
  <c r="L686" i="8" s="1"/>
  <c r="T647" i="4"/>
  <c r="L653" i="8" s="1"/>
  <c r="T617" i="4"/>
  <c r="L623" i="8" s="1"/>
  <c r="T584" i="4"/>
  <c r="L590" i="8" s="1"/>
  <c r="R995" i="4"/>
  <c r="T768" i="4"/>
  <c r="L774" i="8" s="1"/>
  <c r="R813" i="4"/>
  <c r="J819" i="8" s="1"/>
  <c r="T682" i="4"/>
  <c r="L688" i="8" s="1"/>
  <c r="S640" i="4"/>
  <c r="K646" i="8" s="1"/>
  <c r="R596" i="4"/>
  <c r="J602" i="8" s="1"/>
  <c r="R554" i="4"/>
  <c r="J560" i="8" s="1"/>
  <c r="R524" i="4"/>
  <c r="J530" i="8" s="1"/>
  <c r="R491" i="4"/>
  <c r="J497" i="8" s="1"/>
  <c r="R458" i="4"/>
  <c r="J464" i="8" s="1"/>
  <c r="U831" i="4"/>
  <c r="M837" i="8" s="1"/>
  <c r="S892" i="4"/>
  <c r="K898" i="8" s="1"/>
  <c r="U716" i="4"/>
  <c r="M722" i="8" s="1"/>
  <c r="S667" i="4"/>
  <c r="K673" i="8" s="1"/>
  <c r="R635" i="4"/>
  <c r="J641" i="8" s="1"/>
  <c r="R603" i="4"/>
  <c r="J609" i="8" s="1"/>
  <c r="S571" i="4"/>
  <c r="K577" i="8" s="1"/>
  <c r="S544" i="4"/>
  <c r="K550" i="8" s="1"/>
  <c r="S520" i="4"/>
  <c r="K526" i="8" s="1"/>
  <c r="S496" i="4"/>
  <c r="K502" i="8" s="1"/>
  <c r="S472" i="4"/>
  <c r="K478" i="8" s="1"/>
  <c r="R956" i="4"/>
  <c r="J962" i="8" s="1"/>
  <c r="T788" i="4"/>
  <c r="L794" i="8" s="1"/>
  <c r="S692" i="4"/>
  <c r="K698" i="8" s="1"/>
  <c r="T654" i="4"/>
  <c r="L660" i="8" s="1"/>
  <c r="T622" i="4"/>
  <c r="L628" i="8" s="1"/>
  <c r="S590" i="4"/>
  <c r="K596" i="8" s="1"/>
  <c r="R559" i="4"/>
  <c r="J565" i="8" s="1"/>
  <c r="U534" i="4"/>
  <c r="M540" i="8" s="1"/>
  <c r="U510" i="4"/>
  <c r="M516" i="8" s="1"/>
  <c r="U486" i="4"/>
  <c r="M492" i="8" s="1"/>
  <c r="U462" i="4"/>
  <c r="M468" i="8" s="1"/>
  <c r="S844" i="4"/>
  <c r="K850" i="8" s="1"/>
  <c r="R685" i="4"/>
  <c r="J691" i="8" s="1"/>
  <c r="U638" i="4"/>
  <c r="M644" i="8" s="1"/>
  <c r="S596" i="4"/>
  <c r="K602" i="8" s="1"/>
  <c r="R555" i="4"/>
  <c r="J561" i="8" s="1"/>
  <c r="R523" i="4"/>
  <c r="J529" i="8" s="1"/>
  <c r="S491" i="4"/>
  <c r="K497" i="8" s="1"/>
  <c r="R459" i="4"/>
  <c r="J465" i="8" s="1"/>
  <c r="S433" i="4"/>
  <c r="K439" i="8" s="1"/>
  <c r="S409" i="4"/>
  <c r="K415" i="8" s="1"/>
  <c r="S385" i="4"/>
  <c r="K391" i="8" s="1"/>
  <c r="S806" i="4"/>
  <c r="K812" i="8" s="1"/>
  <c r="U676" i="4"/>
  <c r="M682" i="8" s="1"/>
  <c r="R633" i="4"/>
  <c r="J639" i="8" s="1"/>
  <c r="R590" i="4"/>
  <c r="J596" i="8" s="1"/>
  <c r="U550" i="4"/>
  <c r="M556" i="8" s="1"/>
  <c r="U518" i="4"/>
  <c r="M524" i="8" s="1"/>
  <c r="T486" i="4"/>
  <c r="L492" i="8" s="1"/>
  <c r="U454" i="4"/>
  <c r="R430" i="4"/>
  <c r="J436" i="8" s="1"/>
  <c r="R406" i="4"/>
  <c r="J412" i="8" s="1"/>
  <c r="S1092" i="4"/>
  <c r="K1098" i="8" s="1"/>
  <c r="S724" i="4"/>
  <c r="K730" i="8" s="1"/>
  <c r="S659" i="4"/>
  <c r="K665" i="8" s="1"/>
  <c r="U616" i="4"/>
  <c r="M622" i="8" s="1"/>
  <c r="R574" i="4"/>
  <c r="J580" i="8" s="1"/>
  <c r="T538" i="4"/>
  <c r="L544" i="8" s="1"/>
  <c r="T506" i="4"/>
  <c r="L512" i="8" s="1"/>
  <c r="S474" i="4"/>
  <c r="K480" i="8" s="1"/>
  <c r="U444" i="4"/>
  <c r="M450" i="8" s="1"/>
  <c r="R908" i="4"/>
  <c r="J914" i="8" s="1"/>
  <c r="R699" i="4"/>
  <c r="J705" i="8" s="1"/>
  <c r="T648" i="4"/>
  <c r="L654" i="8" s="1"/>
  <c r="S605" i="4"/>
  <c r="K611" i="8" s="1"/>
  <c r="S944" i="4"/>
  <c r="K950" i="8" s="1"/>
  <c r="S709" i="4"/>
  <c r="K715" i="8" s="1"/>
  <c r="R653" i="4"/>
  <c r="J659" i="8" s="1"/>
  <c r="S610" i="4"/>
  <c r="K616" i="8" s="1"/>
  <c r="R568" i="4"/>
  <c r="J574" i="8" s="1"/>
  <c r="U533" i="4"/>
  <c r="M539" i="8" s="1"/>
  <c r="S865" i="4"/>
  <c r="K871" i="8" s="1"/>
  <c r="U689" i="4"/>
  <c r="M695" i="8" s="1"/>
  <c r="U641" i="4"/>
  <c r="M647" i="8" s="1"/>
  <c r="S599" i="4"/>
  <c r="K605" i="8" s="1"/>
  <c r="U557" i="4"/>
  <c r="M563" i="8" s="1"/>
  <c r="S525" i="4"/>
  <c r="K531" i="8" s="1"/>
  <c r="T493" i="4"/>
  <c r="L499" i="8" s="1"/>
  <c r="T461" i="4"/>
  <c r="L467" i="8" s="1"/>
  <c r="R435" i="4"/>
  <c r="J441" i="8" s="1"/>
  <c r="R411" i="4"/>
  <c r="J417" i="8" s="1"/>
  <c r="U1146" i="4"/>
  <c r="M1152" i="8" s="1"/>
  <c r="T822" i="4"/>
  <c r="L828" i="8" s="1"/>
  <c r="R772" i="4"/>
  <c r="J778" i="8" s="1"/>
  <c r="R707" i="4"/>
  <c r="J713" i="8" s="1"/>
  <c r="U706" i="4"/>
  <c r="M712" i="8" s="1"/>
  <c r="U1236" i="4"/>
  <c r="M1242" i="8" s="1"/>
  <c r="U759" i="4"/>
  <c r="M765" i="8" s="1"/>
  <c r="U561" i="4"/>
  <c r="M567" i="8" s="1"/>
  <c r="S910" i="4"/>
  <c r="K916" i="8" s="1"/>
  <c r="T795" i="4"/>
  <c r="L801" i="8" s="1"/>
  <c r="T720" i="4"/>
  <c r="L726" i="8" s="1"/>
  <c r="T1061" i="4"/>
  <c r="L1067" i="8" s="1"/>
  <c r="T893" i="4"/>
  <c r="L899" i="8" s="1"/>
  <c r="T791" i="4"/>
  <c r="L797" i="8" s="1"/>
  <c r="S711" i="4"/>
  <c r="K717" i="8" s="1"/>
  <c r="S645" i="4"/>
  <c r="K651" i="8" s="1"/>
  <c r="S585" i="4"/>
  <c r="K591" i="8" s="1"/>
  <c r="R1038" i="4"/>
  <c r="J1044" i="8" s="1"/>
  <c r="U930" i="4"/>
  <c r="M936" i="8" s="1"/>
  <c r="S861" i="4"/>
  <c r="K867" i="8" s="1"/>
  <c r="T799" i="4"/>
  <c r="L805" i="8" s="1"/>
  <c r="S743" i="4"/>
  <c r="K749" i="8" s="1"/>
  <c r="R705" i="4"/>
  <c r="J711" i="8" s="1"/>
  <c r="R1007" i="4"/>
  <c r="J1013" i="8" s="1"/>
  <c r="S930" i="4"/>
  <c r="K936" i="8" s="1"/>
  <c r="U871" i="4"/>
  <c r="M877" i="8" s="1"/>
  <c r="T813" i="4"/>
  <c r="L819" i="8" s="1"/>
  <c r="U770" i="4"/>
  <c r="M776" i="8" s="1"/>
  <c r="U728" i="4"/>
  <c r="M734" i="8" s="1"/>
  <c r="S1045" i="4"/>
  <c r="K1051" i="8" s="1"/>
  <c r="T953" i="4"/>
  <c r="L959" i="8" s="1"/>
  <c r="T892" i="4"/>
  <c r="L898" i="8" s="1"/>
  <c r="T833" i="4"/>
  <c r="L839" i="8" s="1"/>
  <c r="S786" i="4"/>
  <c r="K792" i="8" s="1"/>
  <c r="T742" i="4"/>
  <c r="L748" i="8" s="1"/>
  <c r="T707" i="4"/>
  <c r="L713" i="8" s="1"/>
  <c r="T677" i="4"/>
  <c r="L683" i="8" s="1"/>
  <c r="T644" i="4"/>
  <c r="L650" i="8" s="1"/>
  <c r="T611" i="4"/>
  <c r="L617" i="8" s="1"/>
  <c r="T581" i="4"/>
  <c r="L587" i="8" s="1"/>
  <c r="S950" i="4"/>
  <c r="K956" i="8" s="1"/>
  <c r="T737" i="4"/>
  <c r="L743" i="8" s="1"/>
  <c r="R794" i="4"/>
  <c r="J800" i="8" s="1"/>
  <c r="S677" i="4"/>
  <c r="K683" i="8" s="1"/>
  <c r="R632" i="4"/>
  <c r="J638" i="8" s="1"/>
  <c r="S592" i="4"/>
  <c r="K598" i="8" s="1"/>
  <c r="R551" i="4"/>
  <c r="J557" i="8" s="1"/>
  <c r="R518" i="4"/>
  <c r="J524" i="8" s="1"/>
  <c r="R488" i="4"/>
  <c r="J494" i="8" s="1"/>
  <c r="R455" i="4"/>
  <c r="J461" i="8" s="1"/>
  <c r="T792" i="4"/>
  <c r="L798" i="8" s="1"/>
  <c r="U870" i="4"/>
  <c r="M876" i="8" s="1"/>
  <c r="U707" i="4"/>
  <c r="M713" i="8" s="1"/>
  <c r="R663" i="4"/>
  <c r="J669" i="8" s="1"/>
  <c r="S631" i="4"/>
  <c r="K637" i="8" s="1"/>
  <c r="R599" i="4"/>
  <c r="J605" i="8" s="1"/>
  <c r="R567" i="4"/>
  <c r="J573" i="8" s="1"/>
  <c r="S541" i="4"/>
  <c r="K547" i="8" s="1"/>
  <c r="S517" i="4"/>
  <c r="K523" i="8" s="1"/>
  <c r="S493" i="4"/>
  <c r="K499" i="8" s="1"/>
  <c r="S469" i="4"/>
  <c r="K475" i="8" s="1"/>
  <c r="S932" i="4"/>
  <c r="K938" i="8" s="1"/>
  <c r="S772" i="4"/>
  <c r="K778" i="8" s="1"/>
  <c r="S686" i="4"/>
  <c r="K692" i="8" s="1"/>
  <c r="S650" i="4"/>
  <c r="T618" i="4"/>
  <c r="L624" i="8" s="1"/>
  <c r="T586" i="4"/>
  <c r="L592" i="8" s="1"/>
  <c r="U555" i="4"/>
  <c r="M561" i="8" s="1"/>
  <c r="U531" i="4"/>
  <c r="M537" i="8" s="1"/>
  <c r="U507" i="4"/>
  <c r="M513" i="8" s="1"/>
  <c r="U483" i="4"/>
  <c r="M489" i="8" s="1"/>
  <c r="U459" i="4"/>
  <c r="M465" i="8" s="1"/>
  <c r="U810" i="4"/>
  <c r="M816" i="8" s="1"/>
  <c r="U677" i="4"/>
  <c r="M683" i="8" s="1"/>
  <c r="T633" i="4"/>
  <c r="L639" i="8" s="1"/>
  <c r="U590" i="4"/>
  <c r="M596" i="8" s="1"/>
  <c r="S551" i="4"/>
  <c r="K557" i="8" s="1"/>
  <c r="R519" i="4"/>
  <c r="J525" i="8" s="1"/>
  <c r="R487" i="4"/>
  <c r="J493" i="8" s="1"/>
  <c r="S455" i="4"/>
  <c r="K461" i="8" s="1"/>
  <c r="S430" i="4"/>
  <c r="K436" i="8" s="1"/>
  <c r="S406" i="4"/>
  <c r="K412" i="8" s="1"/>
  <c r="S382" i="4"/>
  <c r="K388" i="8" s="1"/>
  <c r="S780" i="4"/>
  <c r="K786" i="8" s="1"/>
  <c r="S670" i="4"/>
  <c r="K676" i="8" s="1"/>
  <c r="R628" i="4"/>
  <c r="J634" i="8" s="1"/>
  <c r="R585" i="4"/>
  <c r="J591" i="8" s="1"/>
  <c r="T546" i="4"/>
  <c r="L552" i="8" s="1"/>
  <c r="U514" i="4"/>
  <c r="M520" i="8" s="1"/>
  <c r="U482" i="4"/>
  <c r="M488" i="8" s="1"/>
  <c r="R451" i="4"/>
  <c r="J457" i="8" s="1"/>
  <c r="R427" i="4"/>
  <c r="J433" i="8" s="1"/>
  <c r="R403" i="4"/>
  <c r="J409" i="8" s="1"/>
  <c r="R950" i="4"/>
  <c r="J956" i="8" s="1"/>
  <c r="R712" i="4"/>
  <c r="J718" i="8" s="1"/>
  <c r="U653" i="4"/>
  <c r="M659" i="8" s="1"/>
  <c r="S611" i="4"/>
  <c r="K617" i="8" s="1"/>
  <c r="T1048" i="4"/>
  <c r="L1054" i="8" s="1"/>
  <c r="U775" i="4"/>
  <c r="M781" i="8" s="1"/>
  <c r="R739" i="4"/>
  <c r="J745" i="8" s="1"/>
  <c r="R677" i="4"/>
  <c r="J683" i="8" s="1"/>
  <c r="U1121" i="4"/>
  <c r="M1127" i="8" s="1"/>
  <c r="S1011" i="4"/>
  <c r="K1017" i="8" s="1"/>
  <c r="U729" i="4"/>
  <c r="M735" i="8" s="1"/>
  <c r="U1049" i="4"/>
  <c r="M1055" i="8" s="1"/>
  <c r="T899" i="4"/>
  <c r="L905" i="8" s="1"/>
  <c r="T787" i="4"/>
  <c r="L793" i="8" s="1"/>
  <c r="T708" i="4"/>
  <c r="L714" i="8" s="1"/>
  <c r="S1038" i="4"/>
  <c r="K1044" i="8" s="1"/>
  <c r="T883" i="4"/>
  <c r="L889" i="8" s="1"/>
  <c r="S775" i="4"/>
  <c r="K781" i="8" s="1"/>
  <c r="S705" i="4"/>
  <c r="K711" i="8" s="1"/>
  <c r="S639" i="4"/>
  <c r="S573" i="4"/>
  <c r="K579" i="8" s="1"/>
  <c r="R1017" i="4"/>
  <c r="J1023" i="8" s="1"/>
  <c r="S925" i="4"/>
  <c r="K931" i="8" s="1"/>
  <c r="U850" i="4"/>
  <c r="M856" i="8" s="1"/>
  <c r="R791" i="4"/>
  <c r="J797" i="8" s="1"/>
  <c r="T739" i="4"/>
  <c r="L745" i="8" s="1"/>
  <c r="R1130" i="4"/>
  <c r="J1136" i="8" s="1"/>
  <c r="S997" i="4"/>
  <c r="K1003" i="8" s="1"/>
  <c r="U919" i="4"/>
  <c r="M925" i="8" s="1"/>
  <c r="R866" i="4"/>
  <c r="J872" i="8" s="1"/>
  <c r="R809" i="4"/>
  <c r="J815" i="8" s="1"/>
  <c r="T762" i="4"/>
  <c r="L768" i="8" s="1"/>
  <c r="U725" i="4"/>
  <c r="M731" i="8" s="1"/>
  <c r="U1036" i="4"/>
  <c r="M1042" i="8" s="1"/>
  <c r="T940" i="4"/>
  <c r="L946" i="8" s="1"/>
  <c r="S887" i="4"/>
  <c r="K893" i="8" s="1"/>
  <c r="T828" i="4"/>
  <c r="L834" i="8" s="1"/>
  <c r="S778" i="4"/>
  <c r="K784" i="8" s="1"/>
  <c r="U738" i="4"/>
  <c r="M744" i="8" s="1"/>
  <c r="T704" i="4"/>
  <c r="L710" i="8" s="1"/>
  <c r="T671" i="4"/>
  <c r="L677" i="8" s="1"/>
  <c r="T641" i="4"/>
  <c r="L647" i="8" s="1"/>
  <c r="T608" i="4"/>
  <c r="L614" i="8" s="1"/>
  <c r="T575" i="4"/>
  <c r="U927" i="4"/>
  <c r="M933" i="8" s="1"/>
  <c r="S1068" i="4"/>
  <c r="K1074" i="8" s="1"/>
  <c r="R762" i="4"/>
  <c r="J768" i="8" s="1"/>
  <c r="T672" i="4"/>
  <c r="L678" i="8" s="1"/>
  <c r="S628" i="4"/>
  <c r="K634" i="8" s="1"/>
  <c r="R584" i="4"/>
  <c r="J590" i="8" s="1"/>
  <c r="R548" i="4"/>
  <c r="J554" i="8" s="1"/>
  <c r="R515" i="4"/>
  <c r="J521" i="8" s="1"/>
  <c r="R482" i="4"/>
  <c r="J488" i="8" s="1"/>
  <c r="R452" i="4"/>
  <c r="J458" i="8" s="1"/>
  <c r="U776" i="4"/>
  <c r="M782" i="8" s="1"/>
  <c r="S828" i="4"/>
  <c r="K834" i="8" s="1"/>
  <c r="R700" i="4"/>
  <c r="J706" i="8" s="1"/>
  <c r="R659" i="4"/>
  <c r="J665" i="8" s="1"/>
  <c r="R627" i="4"/>
  <c r="J633" i="8" s="1"/>
  <c r="S595" i="4"/>
  <c r="K601" i="8" s="1"/>
  <c r="R563" i="4"/>
  <c r="J569" i="8" s="1"/>
  <c r="S538" i="4"/>
  <c r="K544" i="8" s="1"/>
  <c r="S514" i="4"/>
  <c r="K520" i="8" s="1"/>
  <c r="S490" i="4"/>
  <c r="K496" i="8" s="1"/>
  <c r="S466" i="4"/>
  <c r="K472" i="8" s="1"/>
  <c r="S911" i="4"/>
  <c r="K917" i="8" s="1"/>
  <c r="S756" i="4"/>
  <c r="K762" i="8" s="1"/>
  <c r="S680" i="4"/>
  <c r="K686" i="8" s="1"/>
  <c r="T646" i="4"/>
  <c r="L652" i="8" s="1"/>
  <c r="S614" i="4"/>
  <c r="K620" i="8" s="1"/>
  <c r="T582" i="4"/>
  <c r="L588" i="8" s="1"/>
  <c r="U552" i="4"/>
  <c r="M558" i="8" s="1"/>
  <c r="U528" i="4"/>
  <c r="M534" i="8" s="1"/>
  <c r="U504" i="4"/>
  <c r="M510" i="8" s="1"/>
  <c r="U480" i="4"/>
  <c r="M486" i="8" s="1"/>
  <c r="U456" i="4"/>
  <c r="M462" i="8" s="1"/>
  <c r="T780" i="4"/>
  <c r="L786" i="8" s="1"/>
  <c r="U670" i="4"/>
  <c r="M676" i="8" s="1"/>
  <c r="T628" i="4"/>
  <c r="L634" i="8" s="1"/>
  <c r="T585" i="4"/>
  <c r="L591" i="8" s="1"/>
  <c r="R547" i="4"/>
  <c r="J553" i="8" s="1"/>
  <c r="S515" i="4"/>
  <c r="K521" i="8" s="1"/>
  <c r="R483" i="4"/>
  <c r="J489" i="8" s="1"/>
  <c r="S451" i="4"/>
  <c r="K457" i="8" s="1"/>
  <c r="S427" i="4"/>
  <c r="K433" i="8" s="1"/>
  <c r="S403" i="4"/>
  <c r="K409" i="8" s="1"/>
  <c r="S379" i="4"/>
  <c r="K385" i="8" s="1"/>
  <c r="R750" i="4"/>
  <c r="J756" i="8" s="1"/>
  <c r="R665" i="4"/>
  <c r="J671" i="8" s="1"/>
  <c r="S622" i="4"/>
  <c r="K628" i="8" s="1"/>
  <c r="R580" i="4"/>
  <c r="J586" i="8" s="1"/>
  <c r="U542" i="4"/>
  <c r="M548" i="8" s="1"/>
  <c r="T510" i="4"/>
  <c r="L516" i="8" s="1"/>
  <c r="U478" i="4"/>
  <c r="M484" i="8" s="1"/>
  <c r="R448" i="4"/>
  <c r="J454" i="8" s="1"/>
  <c r="R424" i="4"/>
  <c r="J430" i="8" s="1"/>
  <c r="R400" i="4"/>
  <c r="J406" i="8" s="1"/>
  <c r="T911" i="4"/>
  <c r="L917" i="8" s="1"/>
  <c r="S700" i="4"/>
  <c r="K706" i="8" s="1"/>
  <c r="R649" i="4"/>
  <c r="J655" i="8" s="1"/>
  <c r="U605" i="4"/>
  <c r="M611" i="8" s="1"/>
  <c r="S563" i="4"/>
  <c r="K569" i="8" s="1"/>
  <c r="T530" i="4"/>
  <c r="L536" i="8" s="1"/>
  <c r="S498" i="4"/>
  <c r="K504" i="8" s="1"/>
  <c r="T466" i="4"/>
  <c r="L472" i="8" s="1"/>
  <c r="U438" i="4"/>
  <c r="M444" i="8" s="1"/>
  <c r="T836" i="4"/>
  <c r="L842" i="8" s="1"/>
  <c r="S683" i="4"/>
  <c r="K689" i="8" s="1"/>
  <c r="T637" i="4"/>
  <c r="L643" i="8" s="1"/>
  <c r="R595" i="4"/>
  <c r="J601" i="8" s="1"/>
  <c r="U868" i="4"/>
  <c r="M874" i="8" s="1"/>
  <c r="R690" i="4"/>
  <c r="J696" i="8" s="1"/>
  <c r="R642" i="4"/>
  <c r="J648" i="8" s="1"/>
  <c r="U599" i="4"/>
  <c r="M605" i="8" s="1"/>
  <c r="R558" i="4"/>
  <c r="J564" i="8" s="1"/>
  <c r="T525" i="4"/>
  <c r="L531" i="8" s="1"/>
  <c r="U796" i="4"/>
  <c r="M802" i="8" s="1"/>
  <c r="S674" i="4"/>
  <c r="K680" i="8" s="1"/>
  <c r="T631" i="4"/>
  <c r="L637" i="8" s="1"/>
  <c r="R589" i="4"/>
  <c r="J595" i="8" s="1"/>
  <c r="S549" i="4"/>
  <c r="K555" i="8" s="1"/>
  <c r="T517" i="4"/>
  <c r="L523" i="8" s="1"/>
  <c r="T485" i="4"/>
  <c r="L491" i="8" s="1"/>
  <c r="S453" i="4"/>
  <c r="K459" i="8" s="1"/>
  <c r="R429" i="4"/>
  <c r="J435" i="8" s="1"/>
  <c r="R405" i="4"/>
  <c r="J411" i="8" s="1"/>
  <c r="R381" i="4"/>
  <c r="J387" i="8" s="1"/>
  <c r="R357" i="4"/>
  <c r="J363" i="8" s="1"/>
  <c r="R333" i="4"/>
  <c r="J339" i="8" s="1"/>
  <c r="R309" i="4"/>
  <c r="J315" i="8" s="1"/>
  <c r="R285" i="4"/>
  <c r="J291" i="8" s="1"/>
  <c r="R261" i="4"/>
  <c r="J267" i="8" s="1"/>
  <c r="R237" i="4"/>
  <c r="J243" i="8" s="1"/>
  <c r="R213" i="4"/>
  <c r="J219" i="8" s="1"/>
  <c r="T900" i="4"/>
  <c r="L906" i="8" s="1"/>
  <c r="R696" i="4"/>
  <c r="J702" i="8" s="1"/>
  <c r="S646" i="4"/>
  <c r="K652" i="8" s="1"/>
  <c r="R604" i="4"/>
  <c r="S561" i="4"/>
  <c r="K567" i="8" s="1"/>
  <c r="T528" i="4"/>
  <c r="L534" i="8" s="1"/>
  <c r="U496" i="4"/>
  <c r="M502" i="8" s="1"/>
  <c r="U464" i="4"/>
  <c r="M470" i="8" s="1"/>
  <c r="T437" i="4"/>
  <c r="L443" i="8" s="1"/>
  <c r="T413" i="4"/>
  <c r="L419" i="8" s="1"/>
  <c r="T389" i="4"/>
  <c r="L395" i="8" s="1"/>
  <c r="T365" i="4"/>
  <c r="L371" i="8" s="1"/>
  <c r="T341" i="4"/>
  <c r="L347" i="8" s="1"/>
  <c r="T317" i="4"/>
  <c r="L323" i="8" s="1"/>
  <c r="T293" i="4"/>
  <c r="L299" i="8" s="1"/>
  <c r="T269" i="4"/>
  <c r="L275" i="8" s="1"/>
  <c r="T245" i="4"/>
  <c r="L251" i="8" s="1"/>
  <c r="T221" i="4"/>
  <c r="L227" i="8" s="1"/>
  <c r="T197" i="4"/>
  <c r="L203" i="8" s="1"/>
  <c r="T820" i="4"/>
  <c r="L826" i="8" s="1"/>
  <c r="T679" i="4"/>
  <c r="L685" i="8" s="1"/>
  <c r="S635" i="4"/>
  <c r="K641" i="8" s="1"/>
  <c r="U592" i="4"/>
  <c r="M598" i="8" s="1"/>
  <c r="S552" i="4"/>
  <c r="K558" i="8" s="1"/>
  <c r="T520" i="4"/>
  <c r="L526" i="8" s="1"/>
  <c r="T488" i="4"/>
  <c r="L494" i="8" s="1"/>
  <c r="S456" i="4"/>
  <c r="K462" i="8" s="1"/>
  <c r="S431" i="4"/>
  <c r="K437" i="8" s="1"/>
  <c r="S407" i="4"/>
  <c r="K413" i="8" s="1"/>
  <c r="S383" i="4"/>
  <c r="K389" i="8" s="1"/>
  <c r="S760" i="4"/>
  <c r="K766" i="8" s="1"/>
  <c r="R667" i="4"/>
  <c r="J673" i="8" s="1"/>
  <c r="T624" i="4"/>
  <c r="L630" i="8" s="1"/>
  <c r="S581" i="4"/>
  <c r="K587" i="8" s="1"/>
  <c r="R544" i="4"/>
  <c r="J550" i="8" s="1"/>
  <c r="S512" i="4"/>
  <c r="K518" i="8" s="1"/>
  <c r="R480" i="4"/>
  <c r="J486" i="8" s="1"/>
  <c r="R449" i="4"/>
  <c r="J455" i="8" s="1"/>
  <c r="T973" i="4"/>
  <c r="L979" i="8" s="1"/>
  <c r="R715" i="4"/>
  <c r="J721" i="8" s="1"/>
  <c r="R814" i="4"/>
  <c r="J820" i="8" s="1"/>
  <c r="U736" i="4"/>
  <c r="M742" i="8" s="1"/>
  <c r="U1044" i="4"/>
  <c r="M1050" i="8" s="1"/>
  <c r="R1044" i="4"/>
  <c r="J1050" i="8" s="1"/>
  <c r="S1002" i="4"/>
  <c r="K1008" i="8" s="1"/>
  <c r="T1051" i="4"/>
  <c r="L1057" i="8" s="1"/>
  <c r="U705" i="4"/>
  <c r="M711" i="8" s="1"/>
  <c r="U1028" i="4"/>
  <c r="M1034" i="8" s="1"/>
  <c r="R878" i="4"/>
  <c r="J884" i="8" s="1"/>
  <c r="U779" i="4"/>
  <c r="M785" i="8" s="1"/>
  <c r="T702" i="4"/>
  <c r="L708" i="8" s="1"/>
  <c r="R999" i="4"/>
  <c r="J1005" i="8" s="1"/>
  <c r="S872" i="4"/>
  <c r="K878" i="8" s="1"/>
  <c r="T767" i="4"/>
  <c r="L773" i="8" s="1"/>
  <c r="S693" i="4"/>
  <c r="K699" i="8" s="1"/>
  <c r="S633" i="4"/>
  <c r="K639" i="8" s="1"/>
  <c r="S570" i="4"/>
  <c r="K576" i="8" s="1"/>
  <c r="R998" i="4"/>
  <c r="J1004" i="8" s="1"/>
  <c r="T914" i="4"/>
  <c r="L920" i="8" s="1"/>
  <c r="R845" i="4"/>
  <c r="J851" i="8" s="1"/>
  <c r="R783" i="4"/>
  <c r="J789" i="8" s="1"/>
  <c r="U735" i="4"/>
  <c r="M741" i="8" s="1"/>
  <c r="S1096" i="4"/>
  <c r="K1102" i="8" s="1"/>
  <c r="S987" i="4"/>
  <c r="K993" i="8" s="1"/>
  <c r="R914" i="4"/>
  <c r="J920" i="8" s="1"/>
  <c r="U855" i="4"/>
  <c r="M861" i="8" s="1"/>
  <c r="R804" i="4"/>
  <c r="J810" i="8" s="1"/>
  <c r="U758" i="4"/>
  <c r="M764" i="8" s="1"/>
  <c r="U719" i="4"/>
  <c r="M725" i="8" s="1"/>
  <c r="T1025" i="4"/>
  <c r="L1031" i="8" s="1"/>
  <c r="S935" i="4"/>
  <c r="K941" i="8" s="1"/>
  <c r="T876" i="4"/>
  <c r="L882" i="8" s="1"/>
  <c r="T823" i="4"/>
  <c r="L829" i="8" s="1"/>
  <c r="S774" i="4"/>
  <c r="K780" i="8" s="1"/>
  <c r="U731" i="4"/>
  <c r="M737" i="8" s="1"/>
  <c r="T701" i="4"/>
  <c r="L707" i="8" s="1"/>
  <c r="T668" i="4"/>
  <c r="L674" i="8" s="1"/>
  <c r="T635" i="4"/>
  <c r="T605" i="4"/>
  <c r="L611" i="8" s="1"/>
  <c r="T572" i="4"/>
  <c r="L578" i="8" s="1"/>
  <c r="T884" i="4"/>
  <c r="L890" i="8" s="1"/>
  <c r="R968" i="4"/>
  <c r="J974" i="8" s="1"/>
  <c r="R746" i="4"/>
  <c r="J752" i="8" s="1"/>
  <c r="S664" i="4"/>
  <c r="K670" i="8" s="1"/>
  <c r="R624" i="4"/>
  <c r="J630" i="8" s="1"/>
  <c r="S580" i="4"/>
  <c r="K586" i="8" s="1"/>
  <c r="R542" i="4"/>
  <c r="J548" i="8" s="1"/>
  <c r="R512" i="4"/>
  <c r="J518" i="8" s="1"/>
  <c r="R479" i="4"/>
  <c r="J485" i="8" s="1"/>
  <c r="R965" i="4"/>
  <c r="J971" i="8" s="1"/>
  <c r="T760" i="4"/>
  <c r="L766" i="8" s="1"/>
  <c r="S808" i="4"/>
  <c r="R693" i="4"/>
  <c r="J699" i="8" s="1"/>
  <c r="S655" i="4"/>
  <c r="K661" i="8" s="1"/>
  <c r="R623" i="4"/>
  <c r="J629" i="8" s="1"/>
  <c r="R591" i="4"/>
  <c r="J597" i="8" s="1"/>
  <c r="T559" i="4"/>
  <c r="L565" i="8" s="1"/>
  <c r="S535" i="4"/>
  <c r="K541" i="8" s="1"/>
  <c r="S511" i="4"/>
  <c r="K517" i="8" s="1"/>
  <c r="S487" i="4"/>
  <c r="K493" i="8" s="1"/>
  <c r="S463" i="4"/>
  <c r="K469" i="8" s="1"/>
  <c r="U889" i="4"/>
  <c r="M895" i="8" s="1"/>
  <c r="U740" i="4"/>
  <c r="M746" i="8" s="1"/>
  <c r="R675" i="4"/>
  <c r="J681" i="8" s="1"/>
  <c r="T642" i="4"/>
  <c r="L648" i="8" s="1"/>
  <c r="T610" i="4"/>
  <c r="L616" i="8" s="1"/>
  <c r="S578" i="4"/>
  <c r="K584" i="8" s="1"/>
  <c r="U549" i="4"/>
  <c r="M555" i="8" s="1"/>
  <c r="U525" i="4"/>
  <c r="M531" i="8" s="1"/>
  <c r="U501" i="4"/>
  <c r="M507" i="8" s="1"/>
  <c r="U477" i="4"/>
  <c r="M483" i="8" s="1"/>
  <c r="U453" i="4"/>
  <c r="M459" i="8" s="1"/>
  <c r="T752" i="4"/>
  <c r="L758" i="8" s="1"/>
  <c r="S665" i="4"/>
  <c r="K671" i="8" s="1"/>
  <c r="U622" i="4"/>
  <c r="M628" i="8" s="1"/>
  <c r="T580" i="4"/>
  <c r="L586" i="8" s="1"/>
  <c r="R543" i="4"/>
  <c r="J549" i="8" s="1"/>
  <c r="R511" i="4"/>
  <c r="J517" i="8" s="1"/>
  <c r="S479" i="4"/>
  <c r="K485" i="8" s="1"/>
  <c r="S448" i="4"/>
  <c r="K454" i="8" s="1"/>
  <c r="S424" i="4"/>
  <c r="K430" i="8" s="1"/>
  <c r="S400" i="4"/>
  <c r="K406" i="8" s="1"/>
  <c r="U1110" i="4"/>
  <c r="M1116" i="8" s="1"/>
  <c r="S725" i="4"/>
  <c r="K731" i="8" s="1"/>
  <c r="U659" i="4"/>
  <c r="M665" i="8" s="1"/>
  <c r="R617" i="4"/>
  <c r="J623" i="8" s="1"/>
  <c r="U914" i="4"/>
  <c r="M920" i="8" s="1"/>
  <c r="S968" i="4"/>
  <c r="K974" i="8" s="1"/>
  <c r="U891" i="4"/>
  <c r="M897" i="8" s="1"/>
  <c r="T891" i="4"/>
  <c r="L897" i="8" s="1"/>
  <c r="S864" i="4"/>
  <c r="K870" i="8" s="1"/>
  <c r="S990" i="4"/>
  <c r="K996" i="8" s="1"/>
  <c r="U657" i="4"/>
  <c r="M663" i="8" s="1"/>
  <c r="R972" i="4"/>
  <c r="J978" i="8" s="1"/>
  <c r="U856" i="4"/>
  <c r="M862" i="8" s="1"/>
  <c r="U755" i="4"/>
  <c r="M761" i="8" s="1"/>
  <c r="T684" i="4"/>
  <c r="L690" i="8" s="1"/>
  <c r="R962" i="4"/>
  <c r="J968" i="8" s="1"/>
  <c r="T840" i="4"/>
  <c r="L846" i="8" s="1"/>
  <c r="T743" i="4"/>
  <c r="L749" i="8" s="1"/>
  <c r="S681" i="4"/>
  <c r="K687" i="8" s="1"/>
  <c r="S615" i="4"/>
  <c r="K621" i="8" s="1"/>
  <c r="U1172" i="4"/>
  <c r="M1178" i="8" s="1"/>
  <c r="T979" i="4"/>
  <c r="L985" i="8" s="1"/>
  <c r="R893" i="4"/>
  <c r="J899" i="8" s="1"/>
  <c r="S829" i="4"/>
  <c r="K835" i="8" s="1"/>
  <c r="R771" i="4"/>
  <c r="J777" i="8" s="1"/>
  <c r="R723" i="4"/>
  <c r="J729" i="8" s="1"/>
  <c r="U1070" i="4"/>
  <c r="M1076" i="8" s="1"/>
  <c r="U959" i="4"/>
  <c r="M965" i="8" s="1"/>
  <c r="S898" i="4"/>
  <c r="K904" i="8" s="1"/>
  <c r="U844" i="4"/>
  <c r="M850" i="8" s="1"/>
  <c r="T790" i="4"/>
  <c r="L796" i="8" s="1"/>
  <c r="U746" i="4"/>
  <c r="M752" i="8" s="1"/>
  <c r="T1129" i="4"/>
  <c r="L1135" i="8" s="1"/>
  <c r="U995" i="4"/>
  <c r="M1001" i="8" s="1"/>
  <c r="T919" i="4"/>
  <c r="L925" i="8" s="1"/>
  <c r="U865" i="4"/>
  <c r="M871" i="8" s="1"/>
  <c r="U808" i="4"/>
  <c r="M814" i="8" s="1"/>
  <c r="S762" i="4"/>
  <c r="K768" i="8" s="1"/>
  <c r="T725" i="4"/>
  <c r="L731" i="8" s="1"/>
  <c r="T692" i="4"/>
  <c r="L698" i="8" s="1"/>
  <c r="T659" i="4"/>
  <c r="L665" i="8" s="1"/>
  <c r="T629" i="4"/>
  <c r="L635" i="8" s="1"/>
  <c r="T596" i="4"/>
  <c r="L602" i="8" s="1"/>
  <c r="T563" i="4"/>
  <c r="L569" i="8" s="1"/>
  <c r="R842" i="4"/>
  <c r="J848" i="8" s="1"/>
  <c r="S897" i="4"/>
  <c r="K903" i="8" s="1"/>
  <c r="S710" i="4"/>
  <c r="K716" i="8" s="1"/>
  <c r="R656" i="4"/>
  <c r="J662" i="8" s="1"/>
  <c r="R612" i="4"/>
  <c r="J618" i="8" s="1"/>
  <c r="S568" i="4"/>
  <c r="K574" i="8" s="1"/>
  <c r="R536" i="4"/>
  <c r="J542" i="8" s="1"/>
  <c r="R503" i="4"/>
  <c r="J509" i="8" s="1"/>
  <c r="R470" i="4"/>
  <c r="J476" i="8" s="1"/>
  <c r="U916" i="4"/>
  <c r="M922" i="8" s="1"/>
  <c r="U1034" i="4"/>
  <c r="M1040" i="8" s="1"/>
  <c r="R758" i="4"/>
  <c r="J764" i="8" s="1"/>
  <c r="R681" i="4"/>
  <c r="J687" i="8" s="1"/>
  <c r="R647" i="4"/>
  <c r="J653" i="8" s="1"/>
  <c r="R615" i="4"/>
  <c r="J621" i="8" s="1"/>
  <c r="S583" i="4"/>
  <c r="K589" i="8" s="1"/>
  <c r="S553" i="4"/>
  <c r="K559" i="8" s="1"/>
  <c r="S529" i="4"/>
  <c r="K535" i="8" s="1"/>
  <c r="S505" i="4"/>
  <c r="K511" i="8" s="1"/>
  <c r="S481" i="4"/>
  <c r="K487" i="8" s="1"/>
  <c r="S457" i="4"/>
  <c r="K463" i="8" s="1"/>
  <c r="T847" i="4"/>
  <c r="L853" i="8" s="1"/>
  <c r="S715" i="4"/>
  <c r="K721" i="8" s="1"/>
  <c r="T666" i="4"/>
  <c r="L672" i="8" s="1"/>
  <c r="T634" i="4"/>
  <c r="L640" i="8" s="1"/>
  <c r="S602" i="4"/>
  <c r="K608" i="8" s="1"/>
  <c r="T570" i="4"/>
  <c r="L576" i="8" s="1"/>
  <c r="U543" i="4"/>
  <c r="M549" i="8" s="1"/>
  <c r="U519" i="4"/>
  <c r="M525" i="8" s="1"/>
  <c r="U495" i="4"/>
  <c r="M501" i="8" s="1"/>
  <c r="U471" i="4"/>
  <c r="M477" i="8" s="1"/>
  <c r="U956" i="4"/>
  <c r="M962" i="8" s="1"/>
  <c r="S713" i="4"/>
  <c r="K719" i="8" s="1"/>
  <c r="R655" i="4"/>
  <c r="J661" i="8" s="1"/>
  <c r="T612" i="4"/>
  <c r="L618" i="8" s="1"/>
  <c r="S569" i="4"/>
  <c r="K575" i="8" s="1"/>
  <c r="R535" i="4"/>
  <c r="J541" i="8" s="1"/>
  <c r="S503" i="4"/>
  <c r="K509" i="8" s="1"/>
  <c r="R471" i="4"/>
  <c r="J477" i="8" s="1"/>
  <c r="S442" i="4"/>
  <c r="K448" i="8" s="1"/>
  <c r="S418" i="4"/>
  <c r="K424" i="8" s="1"/>
  <c r="S394" i="4"/>
  <c r="K400" i="8" s="1"/>
  <c r="T916" i="4"/>
  <c r="L922" i="8" s="1"/>
  <c r="S701" i="4"/>
  <c r="K707" i="8" s="1"/>
  <c r="S649" i="4"/>
  <c r="K655" i="8" s="1"/>
  <c r="R606" i="4"/>
  <c r="J612" i="8" s="1"/>
  <c r="U563" i="4"/>
  <c r="M569" i="8" s="1"/>
  <c r="U530" i="4"/>
  <c r="M536" i="8" s="1"/>
  <c r="T498" i="4"/>
  <c r="L504" i="8" s="1"/>
  <c r="U466" i="4"/>
  <c r="M472" i="8" s="1"/>
  <c r="R439" i="4"/>
  <c r="J445" i="8" s="1"/>
  <c r="R415" i="4"/>
  <c r="J421" i="8" s="1"/>
  <c r="R391" i="4"/>
  <c r="J397" i="8" s="1"/>
  <c r="R803" i="4"/>
  <c r="J809" i="8" s="1"/>
  <c r="T676" i="4"/>
  <c r="L682" i="8" s="1"/>
  <c r="U632" i="4"/>
  <c r="M638" i="8" s="1"/>
  <c r="U589" i="4"/>
  <c r="M595" i="8" s="1"/>
  <c r="T550" i="4"/>
  <c r="L556" i="8" s="1"/>
  <c r="T518" i="4"/>
  <c r="L524" i="8" s="1"/>
  <c r="S486" i="4"/>
  <c r="K492" i="8" s="1"/>
  <c r="T454" i="4"/>
  <c r="L460" i="8" s="1"/>
  <c r="U429" i="4"/>
  <c r="M435" i="8" s="1"/>
  <c r="S748" i="4"/>
  <c r="K754" i="8" s="1"/>
  <c r="T664" i="4"/>
  <c r="L670" i="8" s="1"/>
  <c r="T621" i="4"/>
  <c r="L627" i="8" s="1"/>
  <c r="U578" i="4"/>
  <c r="M584" i="8" s="1"/>
  <c r="R770" i="4"/>
  <c r="J776" i="8" s="1"/>
  <c r="R669" i="4"/>
  <c r="J675" i="8" s="1"/>
  <c r="R626" i="4"/>
  <c r="J632" i="8" s="1"/>
  <c r="U583" i="4"/>
  <c r="M589" i="8" s="1"/>
  <c r="U545" i="4"/>
  <c r="M551" i="8" s="1"/>
  <c r="R1025" i="4"/>
  <c r="J1031" i="8" s="1"/>
  <c r="S721" i="4"/>
  <c r="K727" i="8" s="1"/>
  <c r="R658" i="4"/>
  <c r="J664" i="8" s="1"/>
  <c r="T615" i="4"/>
  <c r="L621" i="8" s="1"/>
  <c r="U572" i="4"/>
  <c r="M578" i="8" s="1"/>
  <c r="S537" i="4"/>
  <c r="K543" i="8" s="1"/>
  <c r="T505" i="4"/>
  <c r="L511" i="8" s="1"/>
  <c r="T473" i="4"/>
  <c r="L479" i="8" s="1"/>
  <c r="R444" i="4"/>
  <c r="J450" i="8" s="1"/>
  <c r="R420" i="4"/>
  <c r="J426" i="8" s="1"/>
  <c r="R396" i="4"/>
  <c r="J402" i="8" s="1"/>
  <c r="R372" i="4"/>
  <c r="J378" i="8" s="1"/>
  <c r="R348" i="4"/>
  <c r="J354" i="8" s="1"/>
  <c r="R324" i="4"/>
  <c r="J330" i="8" s="1"/>
  <c r="R300" i="4"/>
  <c r="J306" i="8" s="1"/>
  <c r="R276" i="4"/>
  <c r="J282" i="8" s="1"/>
  <c r="R252" i="4"/>
  <c r="J258" i="8" s="1"/>
  <c r="R228" i="4"/>
  <c r="J234" i="8" s="1"/>
  <c r="R204" i="4"/>
  <c r="J210" i="8" s="1"/>
  <c r="S792" i="4"/>
  <c r="K798" i="8" s="1"/>
  <c r="T673" i="4"/>
  <c r="L679" i="8" s="1"/>
  <c r="R630" i="4"/>
  <c r="J636" i="8" s="1"/>
  <c r="U587" i="4"/>
  <c r="M593" i="8" s="1"/>
  <c r="U548" i="4"/>
  <c r="M554" i="8" s="1"/>
  <c r="T516" i="4"/>
  <c r="L522" i="8" s="1"/>
  <c r="U484" i="4"/>
  <c r="M490" i="8" s="1"/>
  <c r="U452" i="4"/>
  <c r="M458" i="8" s="1"/>
  <c r="T428" i="4"/>
  <c r="L434" i="8" s="1"/>
  <c r="T404" i="4"/>
  <c r="L410" i="8" s="1"/>
  <c r="T380" i="4"/>
  <c r="L386" i="8" s="1"/>
  <c r="T356" i="4"/>
  <c r="L362" i="8" s="1"/>
  <c r="T332" i="4"/>
  <c r="L338" i="8" s="1"/>
  <c r="T308" i="4"/>
  <c r="T284" i="4"/>
  <c r="L290" i="8" s="1"/>
  <c r="T260" i="4"/>
  <c r="L266" i="8" s="1"/>
  <c r="T236" i="4"/>
  <c r="L242" i="8" s="1"/>
  <c r="T212" i="4"/>
  <c r="L218" i="8" s="1"/>
  <c r="T188" i="4"/>
  <c r="L194" i="8" s="1"/>
  <c r="R735" i="4"/>
  <c r="J741" i="8" s="1"/>
  <c r="U661" i="4"/>
  <c r="M667" i="8" s="1"/>
  <c r="T619" i="4"/>
  <c r="L625" i="8" s="1"/>
  <c r="R577" i="4"/>
  <c r="J583" i="8" s="1"/>
  <c r="S540" i="4"/>
  <c r="K546" i="8" s="1"/>
  <c r="T508" i="4"/>
  <c r="L514" i="8" s="1"/>
  <c r="T476" i="4"/>
  <c r="L482" i="8" s="1"/>
  <c r="S446" i="4"/>
  <c r="K452" i="8" s="1"/>
  <c r="S422" i="4"/>
  <c r="K428" i="8" s="1"/>
  <c r="S398" i="4"/>
  <c r="K404" i="8" s="1"/>
  <c r="T927" i="4"/>
  <c r="L933" i="8" s="1"/>
  <c r="S704" i="4"/>
  <c r="K710" i="8" s="1"/>
  <c r="U650" i="4"/>
  <c r="M656" i="8" s="1"/>
  <c r="S608" i="4"/>
  <c r="K614" i="8" s="1"/>
  <c r="T565" i="4"/>
  <c r="L571" i="8" s="1"/>
  <c r="R532" i="4"/>
  <c r="J538" i="8" s="1"/>
  <c r="S500" i="4"/>
  <c r="K506" i="8" s="1"/>
  <c r="R468" i="4"/>
  <c r="J474" i="8" s="1"/>
  <c r="R440" i="4"/>
  <c r="J446" i="8" s="1"/>
  <c r="T852" i="4"/>
  <c r="L858" i="8" s="1"/>
  <c r="T685" i="4"/>
  <c r="L691" i="8" s="1"/>
  <c r="R879" i="4"/>
  <c r="J885" i="8" s="1"/>
  <c r="U867" i="4"/>
  <c r="M873" i="8" s="1"/>
  <c r="S567" i="4"/>
  <c r="K573" i="8" s="1"/>
  <c r="T908" i="4"/>
  <c r="L914" i="8" s="1"/>
  <c r="S813" i="4"/>
  <c r="K819" i="8" s="1"/>
  <c r="T863" i="4"/>
  <c r="L869" i="8" s="1"/>
  <c r="R576" i="4"/>
  <c r="J582" i="8" s="1"/>
  <c r="R938" i="4"/>
  <c r="J944" i="8" s="1"/>
  <c r="R651" i="4"/>
  <c r="J657" i="8" s="1"/>
  <c r="S532" i="4"/>
  <c r="K538" i="8" s="1"/>
  <c r="T868" i="4"/>
  <c r="L874" i="8" s="1"/>
  <c r="T606" i="4"/>
  <c r="L612" i="8" s="1"/>
  <c r="U498" i="4"/>
  <c r="M504" i="8" s="1"/>
  <c r="T660" i="4"/>
  <c r="L666" i="8" s="1"/>
  <c r="R507" i="4"/>
  <c r="J513" i="8" s="1"/>
  <c r="S397" i="4"/>
  <c r="K403" i="8" s="1"/>
  <c r="U611" i="4"/>
  <c r="M617" i="8" s="1"/>
  <c r="U506" i="4"/>
  <c r="M512" i="8" s="1"/>
  <c r="R433" i="4"/>
  <c r="J439" i="8" s="1"/>
  <c r="U838" i="4"/>
  <c r="M844" i="8" s="1"/>
  <c r="R601" i="4"/>
  <c r="J607" i="8" s="1"/>
  <c r="T526" i="4"/>
  <c r="L532" i="8" s="1"/>
  <c r="S462" i="4"/>
  <c r="K468" i="8" s="1"/>
  <c r="T801" i="4"/>
  <c r="L807" i="8" s="1"/>
  <c r="S632" i="4"/>
  <c r="K638" i="8" s="1"/>
  <c r="S836" i="4"/>
  <c r="K842" i="8" s="1"/>
  <c r="S637" i="4"/>
  <c r="K643" i="8" s="1"/>
  <c r="U553" i="4"/>
  <c r="M559" i="8" s="1"/>
  <c r="S768" i="4"/>
  <c r="K774" i="8" s="1"/>
  <c r="U625" i="4"/>
  <c r="M631" i="8" s="1"/>
  <c r="T545" i="4"/>
  <c r="L551" i="8" s="1"/>
  <c r="T481" i="4"/>
  <c r="L487" i="8" s="1"/>
  <c r="R426" i="4"/>
  <c r="J432" i="8" s="1"/>
  <c r="R384" i="4"/>
  <c r="J390" i="8" s="1"/>
  <c r="R351" i="4"/>
  <c r="J357" i="8" s="1"/>
  <c r="R318" i="4"/>
  <c r="J324" i="8" s="1"/>
  <c r="R288" i="4"/>
  <c r="J294" i="8" s="1"/>
  <c r="R255" i="4"/>
  <c r="J261" i="8" s="1"/>
  <c r="R222" i="4"/>
  <c r="J228" i="8" s="1"/>
  <c r="T932" i="4"/>
  <c r="L938" i="8" s="1"/>
  <c r="U679" i="4"/>
  <c r="M685" i="8" s="1"/>
  <c r="U619" i="4"/>
  <c r="M625" i="8" s="1"/>
  <c r="R566" i="4"/>
  <c r="J572" i="8" s="1"/>
  <c r="U520" i="4"/>
  <c r="M526" i="8" s="1"/>
  <c r="U476" i="4"/>
  <c r="M482" i="8" s="1"/>
  <c r="T440" i="4"/>
  <c r="L446" i="8" s="1"/>
  <c r="T407" i="4"/>
  <c r="L413" i="8" s="1"/>
  <c r="T374" i="4"/>
  <c r="L380" i="8" s="1"/>
  <c r="T344" i="4"/>
  <c r="L350" i="8" s="1"/>
  <c r="T311" i="4"/>
  <c r="L317" i="8" s="1"/>
  <c r="T278" i="4"/>
  <c r="L284" i="8" s="1"/>
  <c r="T248" i="4"/>
  <c r="L254" i="8" s="1"/>
  <c r="T215" i="4"/>
  <c r="L221" i="8" s="1"/>
  <c r="R929" i="4"/>
  <c r="J935" i="8" s="1"/>
  <c r="R688" i="4"/>
  <c r="J694" i="8" s="1"/>
  <c r="R625" i="4"/>
  <c r="J631" i="8" s="1"/>
  <c r="U565" i="4"/>
  <c r="M571" i="8" s="1"/>
  <c r="T524" i="4"/>
  <c r="L530" i="8" s="1"/>
  <c r="S480" i="4"/>
  <c r="K486" i="8" s="1"/>
  <c r="S440" i="4"/>
  <c r="K446" i="8" s="1"/>
  <c r="S410" i="4"/>
  <c r="K416" i="8" s="1"/>
  <c r="R974" i="4"/>
  <c r="J980" i="8" s="1"/>
  <c r="U686" i="4"/>
  <c r="M692" i="8" s="1"/>
  <c r="S629" i="4"/>
  <c r="K635" i="8" s="1"/>
  <c r="R571" i="4"/>
  <c r="J577" i="8" s="1"/>
  <c r="S524" i="4"/>
  <c r="K530" i="8" s="1"/>
  <c r="R484" i="4"/>
  <c r="J490" i="8" s="1"/>
  <c r="R443" i="4"/>
  <c r="J449" i="8" s="1"/>
  <c r="S784" i="4"/>
  <c r="K790" i="8" s="1"/>
  <c r="S661" i="4"/>
  <c r="K667" i="8" s="1"/>
  <c r="R618" i="4"/>
  <c r="J624" i="8" s="1"/>
  <c r="U575" i="4"/>
  <c r="M581" i="8" s="1"/>
  <c r="U539" i="4"/>
  <c r="M545" i="8" s="1"/>
  <c r="T507" i="4"/>
  <c r="L513" i="8" s="1"/>
  <c r="U475" i="4"/>
  <c r="M481" i="8" s="1"/>
  <c r="U445" i="4"/>
  <c r="M451" i="8" s="1"/>
  <c r="U421" i="4"/>
  <c r="M427" i="8" s="1"/>
  <c r="U397" i="4"/>
  <c r="M403" i="8" s="1"/>
  <c r="U373" i="4"/>
  <c r="M379" i="8" s="1"/>
  <c r="U349" i="4"/>
  <c r="M355" i="8" s="1"/>
  <c r="U325" i="4"/>
  <c r="M331" i="8" s="1"/>
  <c r="U301" i="4"/>
  <c r="M307" i="8" s="1"/>
  <c r="U277" i="4"/>
  <c r="M283" i="8" s="1"/>
  <c r="U253" i="4"/>
  <c r="M259" i="8" s="1"/>
  <c r="U229" i="4"/>
  <c r="M235" i="8" s="1"/>
  <c r="U205" i="4"/>
  <c r="M211" i="8" s="1"/>
  <c r="U753" i="4"/>
  <c r="M759" i="8" s="1"/>
  <c r="R510" i="4"/>
  <c r="J516" i="8" s="1"/>
  <c r="R425" i="4"/>
  <c r="J431" i="8" s="1"/>
  <c r="S378" i="4"/>
  <c r="K384" i="8" s="1"/>
  <c r="R346" i="4"/>
  <c r="J352" i="8" s="1"/>
  <c r="R314" i="4"/>
  <c r="J320" i="8" s="1"/>
  <c r="S282" i="4"/>
  <c r="K288" i="8" s="1"/>
  <c r="R250" i="4"/>
  <c r="R218" i="4"/>
  <c r="J224" i="8" s="1"/>
  <c r="S187" i="4"/>
  <c r="K193" i="8" s="1"/>
  <c r="S163" i="4"/>
  <c r="K169" i="8" s="1"/>
  <c r="S139" i="4"/>
  <c r="K145" i="8" s="1"/>
  <c r="U937" i="4"/>
  <c r="M943" i="8" s="1"/>
  <c r="T523" i="4"/>
  <c r="L529" i="8" s="1"/>
  <c r="S432" i="4"/>
  <c r="K438" i="8" s="1"/>
  <c r="T382" i="4"/>
  <c r="L388" i="8" s="1"/>
  <c r="T349" i="4"/>
  <c r="L355" i="8" s="1"/>
  <c r="U317" i="4"/>
  <c r="M323" i="8" s="1"/>
  <c r="U285" i="4"/>
  <c r="M291" i="8" s="1"/>
  <c r="T639" i="4"/>
  <c r="L645" i="8" s="1"/>
  <c r="S485" i="4"/>
  <c r="K491" i="8" s="1"/>
  <c r="U411" i="4"/>
  <c r="M417" i="8" s="1"/>
  <c r="T369" i="4"/>
  <c r="L375" i="8" s="1"/>
  <c r="S337" i="4"/>
  <c r="K343" i="8" s="1"/>
  <c r="S305" i="4"/>
  <c r="K311" i="8" s="1"/>
  <c r="T273" i="4"/>
  <c r="L279" i="8" s="1"/>
  <c r="R537" i="4"/>
  <c r="J543" i="8" s="1"/>
  <c r="T439" i="4"/>
  <c r="L445" i="8" s="1"/>
  <c r="T387" i="4"/>
  <c r="L393" i="8" s="1"/>
  <c r="R353" i="4"/>
  <c r="J359" i="8" s="1"/>
  <c r="S321" i="4"/>
  <c r="K327" i="8" s="1"/>
  <c r="R289" i="4"/>
  <c r="J295" i="8" s="1"/>
  <c r="T551" i="4"/>
  <c r="L557" i="8" s="1"/>
  <c r="T447" i="4"/>
  <c r="L453" i="8" s="1"/>
  <c r="S393" i="4"/>
  <c r="K399" i="8" s="1"/>
  <c r="U356" i="4"/>
  <c r="M362" i="8" s="1"/>
  <c r="U324" i="4"/>
  <c r="M330" i="8" s="1"/>
  <c r="T292" i="4"/>
  <c r="L298" i="8" s="1"/>
  <c r="T568" i="4"/>
  <c r="L574" i="8" s="1"/>
  <c r="U457" i="4"/>
  <c r="M463" i="8" s="1"/>
  <c r="U398" i="4"/>
  <c r="M404" i="8" s="1"/>
  <c r="T360" i="4"/>
  <c r="L366" i="8" s="1"/>
  <c r="S328" i="4"/>
  <c r="K334" i="8" s="1"/>
  <c r="S296" i="4"/>
  <c r="K302" i="8" s="1"/>
  <c r="T264" i="4"/>
  <c r="L270" i="8" s="1"/>
  <c r="S232" i="4"/>
  <c r="K238" i="8" s="1"/>
  <c r="S200" i="4"/>
  <c r="K206" i="8" s="1"/>
  <c r="R174" i="4"/>
  <c r="J180" i="8" s="1"/>
  <c r="R150" i="4"/>
  <c r="J156" i="8" s="1"/>
  <c r="R126" i="4"/>
  <c r="J132" i="8" s="1"/>
  <c r="R102" i="4"/>
  <c r="J108" i="8" s="1"/>
  <c r="R78" i="4"/>
  <c r="J84" i="8" s="1"/>
  <c r="R54" i="4"/>
  <c r="J60" i="8" s="1"/>
  <c r="R30" i="4"/>
  <c r="J36" i="8" s="1"/>
  <c r="R6" i="4"/>
  <c r="J12" i="8" s="1"/>
  <c r="U146" i="4"/>
  <c r="M152" i="8" s="1"/>
  <c r="U107" i="4"/>
  <c r="M113" i="8" s="1"/>
  <c r="R549" i="4"/>
  <c r="J555" i="8" s="1"/>
  <c r="U446" i="4"/>
  <c r="M452" i="8" s="1"/>
  <c r="R392" i="4"/>
  <c r="J398" i="8" s="1"/>
  <c r="R1075" i="4"/>
  <c r="J1081" i="8" s="1"/>
  <c r="T763" i="4"/>
  <c r="L769" i="8" s="1"/>
  <c r="T988" i="4"/>
  <c r="L994" i="8" s="1"/>
  <c r="S850" i="4"/>
  <c r="K856" i="8" s="1"/>
  <c r="T770" i="4"/>
  <c r="L776" i="8" s="1"/>
  <c r="U918" i="4"/>
  <c r="M924" i="8" s="1"/>
  <c r="S560" i="4"/>
  <c r="K566" i="8" s="1"/>
  <c r="U852" i="4"/>
  <c r="M858" i="8" s="1"/>
  <c r="R639" i="4"/>
  <c r="J645" i="8" s="1"/>
  <c r="S523" i="4"/>
  <c r="K529" i="8" s="1"/>
  <c r="R806" i="4"/>
  <c r="J812" i="8" s="1"/>
  <c r="T594" i="4"/>
  <c r="L600" i="8" s="1"/>
  <c r="U489" i="4"/>
  <c r="M495" i="8" s="1"/>
  <c r="S644" i="4"/>
  <c r="K650" i="8" s="1"/>
  <c r="R495" i="4"/>
  <c r="J501" i="8" s="1"/>
  <c r="S388" i="4"/>
  <c r="K394" i="8" s="1"/>
  <c r="U595" i="4"/>
  <c r="M601" i="8" s="1"/>
  <c r="U502" i="4"/>
  <c r="M508" i="8" s="1"/>
  <c r="R421" i="4"/>
  <c r="J427" i="8" s="1"/>
  <c r="T748" i="4"/>
  <c r="L754" i="8" s="1"/>
  <c r="T595" i="4"/>
  <c r="L601" i="8" s="1"/>
  <c r="S522" i="4"/>
  <c r="K528" i="8" s="1"/>
  <c r="T458" i="4"/>
  <c r="L464" i="8" s="1"/>
  <c r="T772" i="4"/>
  <c r="L778" i="8" s="1"/>
  <c r="U626" i="4"/>
  <c r="M632" i="8" s="1"/>
  <c r="T798" i="4"/>
  <c r="L804" i="8" s="1"/>
  <c r="U631" i="4"/>
  <c r="M637" i="8" s="1"/>
  <c r="T549" i="4"/>
  <c r="L555" i="8" s="1"/>
  <c r="R741" i="4"/>
  <c r="J747" i="8" s="1"/>
  <c r="U620" i="4"/>
  <c r="M626" i="8" s="1"/>
  <c r="T541" i="4"/>
  <c r="L547" i="8" s="1"/>
  <c r="S477" i="4"/>
  <c r="K483" i="8" s="1"/>
  <c r="R423" i="4"/>
  <c r="J429" i="8" s="1"/>
  <c r="R378" i="4"/>
  <c r="J384" i="8" s="1"/>
  <c r="R345" i="4"/>
  <c r="J351" i="8" s="1"/>
  <c r="R315" i="4"/>
  <c r="J321" i="8" s="1"/>
  <c r="R282" i="4"/>
  <c r="J288" i="8" s="1"/>
  <c r="R249" i="4"/>
  <c r="J255" i="8" s="1"/>
  <c r="R219" i="4"/>
  <c r="J225" i="8" s="1"/>
  <c r="R860" i="4"/>
  <c r="J866" i="8" s="1"/>
  <c r="U667" i="4"/>
  <c r="M673" i="8" s="1"/>
  <c r="R614" i="4"/>
  <c r="J620" i="8" s="1"/>
  <c r="U556" i="4"/>
  <c r="M562" i="8" s="1"/>
  <c r="U512" i="4"/>
  <c r="M518" i="8" s="1"/>
  <c r="U472" i="4"/>
  <c r="M478" i="8" s="1"/>
  <c r="T434" i="4"/>
  <c r="L440" i="8" s="1"/>
  <c r="T401" i="4"/>
  <c r="L407" i="8" s="1"/>
  <c r="T371" i="4"/>
  <c r="L377" i="8" s="1"/>
  <c r="T338" i="4"/>
  <c r="L344" i="8" s="1"/>
  <c r="T305" i="4"/>
  <c r="L311" i="8" s="1"/>
  <c r="T275" i="4"/>
  <c r="L281" i="8" s="1"/>
  <c r="T242" i="4"/>
  <c r="L248" i="8" s="1"/>
  <c r="T209" i="4"/>
  <c r="L215" i="8" s="1"/>
  <c r="T895" i="4"/>
  <c r="L901" i="8" s="1"/>
  <c r="S673" i="4"/>
  <c r="K679" i="8" s="1"/>
  <c r="U613" i="4"/>
  <c r="M619" i="8" s="1"/>
  <c r="R561" i="4"/>
  <c r="J567" i="8" s="1"/>
  <c r="S516" i="4"/>
  <c r="K522" i="8" s="1"/>
  <c r="T472" i="4"/>
  <c r="L478" i="8" s="1"/>
  <c r="S437" i="4"/>
  <c r="K443" i="8" s="1"/>
  <c r="S404" i="4"/>
  <c r="K410" i="8" s="1"/>
  <c r="R890" i="4"/>
  <c r="J896" i="8" s="1"/>
  <c r="S679" i="4"/>
  <c r="K685" i="8" s="1"/>
  <c r="R619" i="4"/>
  <c r="J625" i="8" s="1"/>
  <c r="U560" i="4"/>
  <c r="M566" i="8" s="1"/>
  <c r="R520" i="4"/>
  <c r="J526" i="8" s="1"/>
  <c r="S476" i="4"/>
  <c r="K482" i="8" s="1"/>
  <c r="R437" i="4"/>
  <c r="J443" i="8" s="1"/>
  <c r="T756" i="4"/>
  <c r="L762" i="8" s="1"/>
  <c r="U655" i="4"/>
  <c r="M661" i="8" s="1"/>
  <c r="S613" i="4"/>
  <c r="K619" i="8" s="1"/>
  <c r="R570" i="4"/>
  <c r="J576" i="8" s="1"/>
  <c r="R952" i="4"/>
  <c r="J958" i="8" s="1"/>
  <c r="T696" i="4"/>
  <c r="L702" i="8" s="1"/>
  <c r="S904" i="4"/>
  <c r="K910" i="8" s="1"/>
  <c r="U794" i="4"/>
  <c r="M800" i="8" s="1"/>
  <c r="T728" i="4"/>
  <c r="L734" i="8" s="1"/>
  <c r="T731" i="4"/>
  <c r="L737" i="8" s="1"/>
  <c r="R539" i="4"/>
  <c r="J545" i="8" s="1"/>
  <c r="S730" i="4"/>
  <c r="K736" i="8" s="1"/>
  <c r="S619" i="4"/>
  <c r="K625" i="8" s="1"/>
  <c r="S508" i="4"/>
  <c r="K514" i="8" s="1"/>
  <c r="R727" i="4"/>
  <c r="J733" i="8" s="1"/>
  <c r="T574" i="4"/>
  <c r="L580" i="8" s="1"/>
  <c r="U474" i="4"/>
  <c r="M480" i="8" s="1"/>
  <c r="S617" i="4"/>
  <c r="K623" i="8" s="1"/>
  <c r="R475" i="4"/>
  <c r="J481" i="8" s="1"/>
  <c r="T952" i="4"/>
  <c r="L958" i="8" s="1"/>
  <c r="S574" i="4"/>
  <c r="K580" i="8" s="1"/>
  <c r="U490" i="4"/>
  <c r="M496" i="8" s="1"/>
  <c r="R418" i="4"/>
  <c r="J424" i="8" s="1"/>
  <c r="S691" i="4"/>
  <c r="K697" i="8" s="1"/>
  <c r="T579" i="4"/>
  <c r="L585" i="8" s="1"/>
  <c r="S510" i="4"/>
  <c r="K516" i="8" s="1"/>
  <c r="U447" i="4"/>
  <c r="M453" i="8" s="1"/>
  <c r="U710" i="4"/>
  <c r="M716" i="8" s="1"/>
  <c r="U610" i="4"/>
  <c r="M616" i="8" s="1"/>
  <c r="S722" i="4"/>
  <c r="K728" i="8" s="1"/>
  <c r="R616" i="4"/>
  <c r="J622" i="8" s="1"/>
  <c r="T537" i="4"/>
  <c r="L543" i="8" s="1"/>
  <c r="S697" i="4"/>
  <c r="K703" i="8" s="1"/>
  <c r="U604" i="4"/>
  <c r="M610" i="8" s="1"/>
  <c r="T529" i="4"/>
  <c r="L535" i="8" s="1"/>
  <c r="S465" i="4"/>
  <c r="K471" i="8" s="1"/>
  <c r="R414" i="4"/>
  <c r="J420" i="8" s="1"/>
  <c r="R375" i="4"/>
  <c r="J381" i="8" s="1"/>
  <c r="R342" i="4"/>
  <c r="J348" i="8" s="1"/>
  <c r="R312" i="4"/>
  <c r="J318" i="8" s="1"/>
  <c r="R279" i="4"/>
  <c r="J285" i="8" s="1"/>
  <c r="R246" i="4"/>
  <c r="J252" i="8" s="1"/>
  <c r="R216" i="4"/>
  <c r="J222" i="8" s="1"/>
  <c r="U822" i="4"/>
  <c r="M828" i="8" s="1"/>
  <c r="R662" i="4"/>
  <c r="J668" i="8" s="1"/>
  <c r="R609" i="4"/>
  <c r="J615" i="8" s="1"/>
  <c r="T552" i="4"/>
  <c r="L558" i="8" s="1"/>
  <c r="U508" i="4"/>
  <c r="M514" i="8" s="1"/>
  <c r="T468" i="4"/>
  <c r="L474" i="8" s="1"/>
  <c r="T431" i="4"/>
  <c r="L437" i="8" s="1"/>
  <c r="T398" i="4"/>
  <c r="L404" i="8" s="1"/>
  <c r="T368" i="4"/>
  <c r="L374" i="8" s="1"/>
  <c r="T335" i="4"/>
  <c r="L341" i="8" s="1"/>
  <c r="T302" i="4"/>
  <c r="L308" i="8" s="1"/>
  <c r="T272" i="4"/>
  <c r="L278" i="8" s="1"/>
  <c r="T239" i="4"/>
  <c r="L245" i="8" s="1"/>
  <c r="T206" i="4"/>
  <c r="L212" i="8" s="1"/>
  <c r="S858" i="4"/>
  <c r="K864" i="8" s="1"/>
  <c r="T667" i="4"/>
  <c r="L673" i="8" s="1"/>
  <c r="U608" i="4"/>
  <c r="M614" i="8" s="1"/>
  <c r="T556" i="4"/>
  <c r="L562" i="8" s="1"/>
  <c r="T512" i="4"/>
  <c r="L518" i="8" s="1"/>
  <c r="S468" i="4"/>
  <c r="K474" i="8" s="1"/>
  <c r="S434" i="4"/>
  <c r="K440" i="8" s="1"/>
  <c r="S401" i="4"/>
  <c r="K407" i="8" s="1"/>
  <c r="T857" i="4"/>
  <c r="L863" i="8" s="1"/>
  <c r="R673" i="4"/>
  <c r="J679" i="8" s="1"/>
  <c r="T613" i="4"/>
  <c r="L619" i="8" s="1"/>
  <c r="R556" i="4"/>
  <c r="J562" i="8" s="1"/>
  <c r="R516" i="4"/>
  <c r="J522" i="8" s="1"/>
  <c r="R472" i="4"/>
  <c r="J478" i="8" s="1"/>
  <c r="R434" i="4"/>
  <c r="J440" i="8" s="1"/>
  <c r="T733" i="4"/>
  <c r="L739" i="8" s="1"/>
  <c r="R650" i="4"/>
  <c r="J656" i="8" s="1"/>
  <c r="U607" i="4"/>
  <c r="M613" i="8" s="1"/>
  <c r="S565" i="4"/>
  <c r="K571" i="8" s="1"/>
  <c r="T531" i="4"/>
  <c r="L537" i="8" s="1"/>
  <c r="U499" i="4"/>
  <c r="M505" i="8" s="1"/>
  <c r="U467" i="4"/>
  <c r="M473" i="8" s="1"/>
  <c r="U439" i="4"/>
  <c r="M445" i="8" s="1"/>
  <c r="U415" i="4"/>
  <c r="M421" i="8" s="1"/>
  <c r="U391" i="4"/>
  <c r="M397" i="8" s="1"/>
  <c r="U367" i="4"/>
  <c r="M373" i="8" s="1"/>
  <c r="U343" i="4"/>
  <c r="M349" i="8" s="1"/>
  <c r="U319" i="4"/>
  <c r="M325" i="8" s="1"/>
  <c r="U295" i="4"/>
  <c r="M301" i="8" s="1"/>
  <c r="U271" i="4"/>
  <c r="M277" i="8" s="1"/>
  <c r="U247" i="4"/>
  <c r="M253" i="8" s="1"/>
  <c r="U223" i="4"/>
  <c r="M229" i="8" s="1"/>
  <c r="U199" i="4"/>
  <c r="M205" i="8" s="1"/>
  <c r="U644" i="4"/>
  <c r="M650" i="8" s="1"/>
  <c r="R486" i="4"/>
  <c r="J492" i="8" s="1"/>
  <c r="R413" i="4"/>
  <c r="J419" i="8" s="1"/>
  <c r="R370" i="4"/>
  <c r="J376" i="8" s="1"/>
  <c r="R338" i="4"/>
  <c r="J344" i="8" s="1"/>
  <c r="S306" i="4"/>
  <c r="K312" i="8" s="1"/>
  <c r="R274" i="4"/>
  <c r="J280" i="8" s="1"/>
  <c r="R242" i="4"/>
  <c r="J248" i="8" s="1"/>
  <c r="S210" i="4"/>
  <c r="K216" i="8" s="1"/>
  <c r="S181" i="4"/>
  <c r="K187" i="8" s="1"/>
  <c r="S157" i="4"/>
  <c r="K163" i="8" s="1"/>
  <c r="S133" i="4"/>
  <c r="K139" i="8" s="1"/>
  <c r="U673" i="4"/>
  <c r="M679" i="8" s="1"/>
  <c r="U497" i="4"/>
  <c r="M503" i="8" s="1"/>
  <c r="T418" i="4"/>
  <c r="L424" i="8" s="1"/>
  <c r="T373" i="4"/>
  <c r="L379" i="8" s="1"/>
  <c r="U341" i="4"/>
  <c r="M347" i="8" s="1"/>
  <c r="U309" i="4"/>
  <c r="M315" i="8" s="1"/>
  <c r="T277" i="4"/>
  <c r="L283" i="8" s="1"/>
  <c r="S575" i="4"/>
  <c r="K581" i="8" s="1"/>
  <c r="S461" i="4"/>
  <c r="K467" i="8" s="1"/>
  <c r="U399" i="4"/>
  <c r="M405" i="8" s="1"/>
  <c r="S361" i="4"/>
  <c r="K367" i="8" s="1"/>
  <c r="S329" i="4"/>
  <c r="K335" i="8" s="1"/>
  <c r="T297" i="4"/>
  <c r="L303" i="8" s="1"/>
  <c r="R721" i="4"/>
  <c r="J727" i="8" s="1"/>
  <c r="S507" i="4"/>
  <c r="K513" i="8" s="1"/>
  <c r="T423" i="4"/>
  <c r="L429" i="8" s="1"/>
  <c r="R377" i="4"/>
  <c r="J383" i="8" s="1"/>
  <c r="S345" i="4"/>
  <c r="R313" i="4"/>
  <c r="J319" i="8" s="1"/>
  <c r="S884" i="4"/>
  <c r="K890" i="8" s="1"/>
  <c r="S519" i="4"/>
  <c r="K525" i="8" s="1"/>
  <c r="T429" i="4"/>
  <c r="L435" i="8" s="1"/>
  <c r="T381" i="4"/>
  <c r="L387" i="8" s="1"/>
  <c r="U348" i="4"/>
  <c r="M354" i="8" s="1"/>
  <c r="T316" i="4"/>
  <c r="L322" i="8" s="1"/>
  <c r="U284" i="4"/>
  <c r="M290" i="8" s="1"/>
  <c r="R534" i="4"/>
  <c r="J540" i="8" s="1"/>
  <c r="S438" i="4"/>
  <c r="K444" i="8" s="1"/>
  <c r="U386" i="4"/>
  <c r="M392" i="8" s="1"/>
  <c r="S352" i="4"/>
  <c r="K358" i="8" s="1"/>
  <c r="S320" i="4"/>
  <c r="K326" i="8" s="1"/>
  <c r="T288" i="4"/>
  <c r="L294" i="8" s="1"/>
  <c r="S256" i="4"/>
  <c r="K262" i="8" s="1"/>
  <c r="S224" i="4"/>
  <c r="K230" i="8" s="1"/>
  <c r="R193" i="4"/>
  <c r="J199" i="8" s="1"/>
  <c r="R168" i="4"/>
  <c r="J174" i="8" s="1"/>
  <c r="R144" i="4"/>
  <c r="J150" i="8" s="1"/>
  <c r="R120" i="4"/>
  <c r="J126" i="8" s="1"/>
  <c r="R96" i="4"/>
  <c r="J102" i="8" s="1"/>
  <c r="R72" i="4"/>
  <c r="J78" i="8" s="1"/>
  <c r="R48" i="4"/>
  <c r="J54" i="8" s="1"/>
  <c r="R24" i="4"/>
  <c r="J30" i="8" s="1"/>
  <c r="R284" i="4"/>
  <c r="J290" i="8" s="1"/>
  <c r="U134" i="4"/>
  <c r="M140" i="8" s="1"/>
  <c r="U847" i="4"/>
  <c r="M853" i="8" s="1"/>
  <c r="R517" i="4"/>
  <c r="J523" i="8" s="1"/>
  <c r="U428" i="4"/>
  <c r="M434" i="8" s="1"/>
  <c r="U380" i="4"/>
  <c r="M386" i="8" s="1"/>
  <c r="S348" i="4"/>
  <c r="K354" i="8" s="1"/>
  <c r="R316" i="4"/>
  <c r="J322" i="8" s="1"/>
  <c r="R280" i="4"/>
  <c r="J286" i="8" s="1"/>
  <c r="R248" i="4"/>
  <c r="J254" i="8" s="1"/>
  <c r="S216" i="4"/>
  <c r="K222" i="8" s="1"/>
  <c r="U182" i="4"/>
  <c r="M188" i="8" s="1"/>
  <c r="U143" i="4"/>
  <c r="M149" i="8" s="1"/>
  <c r="T625" i="4"/>
  <c r="L631" i="8" s="1"/>
  <c r="T479" i="4"/>
  <c r="L485" i="8" s="1"/>
  <c r="T409" i="4"/>
  <c r="L415" i="8" s="1"/>
  <c r="T367" i="4"/>
  <c r="L373" i="8" s="1"/>
  <c r="U335" i="4"/>
  <c r="M341" i="8" s="1"/>
  <c r="U303" i="4"/>
  <c r="M309" i="8" s="1"/>
  <c r="T271" i="4"/>
  <c r="L277" i="8" s="1"/>
  <c r="R694" i="4"/>
  <c r="J700" i="8" s="1"/>
  <c r="R502" i="4"/>
  <c r="J508" i="8" s="1"/>
  <c r="U420" i="4"/>
  <c r="M426" i="8" s="1"/>
  <c r="T375" i="4"/>
  <c r="S343" i="4"/>
  <c r="K349" i="8" s="1"/>
  <c r="S311" i="4"/>
  <c r="K317" i="8" s="1"/>
  <c r="T279" i="4"/>
  <c r="L285" i="8" s="1"/>
  <c r="S247" i="4"/>
  <c r="K253" i="8" s="1"/>
  <c r="S215" i="4"/>
  <c r="K221" i="8" s="1"/>
  <c r="S185" i="4"/>
  <c r="K191" i="8" s="1"/>
  <c r="U944" i="4"/>
  <c r="M950" i="8" s="1"/>
  <c r="R980" i="4"/>
  <c r="J986" i="8" s="1"/>
  <c r="S840" i="4"/>
  <c r="K846" i="8" s="1"/>
  <c r="T754" i="4"/>
  <c r="L760" i="8" s="1"/>
  <c r="T695" i="4"/>
  <c r="L701" i="8" s="1"/>
  <c r="T694" i="4"/>
  <c r="L700" i="8" s="1"/>
  <c r="U922" i="4"/>
  <c r="M928" i="8" s="1"/>
  <c r="S851" i="4"/>
  <c r="K857" i="8" s="1"/>
  <c r="U774" i="4"/>
  <c r="M780" i="8" s="1"/>
  <c r="U1156" i="4"/>
  <c r="M1162" i="8" s="1"/>
  <c r="T665" i="4"/>
  <c r="L671" i="8" s="1"/>
  <c r="R660" i="4"/>
  <c r="J666" i="8" s="1"/>
  <c r="R506" i="4"/>
  <c r="J512" i="8" s="1"/>
  <c r="U789" i="4"/>
  <c r="M795" i="8" s="1"/>
  <c r="R587" i="4"/>
  <c r="J593" i="8" s="1"/>
  <c r="S484" i="4"/>
  <c r="K490" i="8" s="1"/>
  <c r="T670" i="4"/>
  <c r="L676" i="8" s="1"/>
  <c r="U546" i="4"/>
  <c r="M552" i="8" s="1"/>
  <c r="S1128" i="4"/>
  <c r="K1134" i="8" s="1"/>
  <c r="U574" i="4"/>
  <c r="M580" i="8" s="1"/>
  <c r="S445" i="4"/>
  <c r="K451" i="8" s="1"/>
  <c r="S712" i="4"/>
  <c r="K718" i="8" s="1"/>
  <c r="U554" i="4"/>
  <c r="M560" i="8" s="1"/>
  <c r="U470" i="4"/>
  <c r="M476" i="8" s="1"/>
  <c r="R397" i="4"/>
  <c r="J403" i="8" s="1"/>
  <c r="U664" i="4"/>
  <c r="M670" i="8" s="1"/>
  <c r="T558" i="4"/>
  <c r="L564" i="8" s="1"/>
  <c r="T494" i="4"/>
  <c r="L500" i="8" s="1"/>
  <c r="U435" i="4"/>
  <c r="M441" i="8" s="1"/>
  <c r="R676" i="4"/>
  <c r="J682" i="8" s="1"/>
  <c r="T589" i="4"/>
  <c r="L595" i="8" s="1"/>
  <c r="S682" i="4"/>
  <c r="K688" i="8" s="1"/>
  <c r="R594" i="4"/>
  <c r="J600" i="8" s="1"/>
  <c r="U521" i="4"/>
  <c r="M527" i="8" s="1"/>
  <c r="U668" i="4"/>
  <c r="M674" i="8" s="1"/>
  <c r="T583" i="4"/>
  <c r="L589" i="8" s="1"/>
  <c r="S513" i="4"/>
  <c r="K519" i="8" s="1"/>
  <c r="R450" i="4"/>
  <c r="J456" i="8" s="1"/>
  <c r="R402" i="4"/>
  <c r="J408" i="8" s="1"/>
  <c r="R366" i="4"/>
  <c r="J372" i="8" s="1"/>
  <c r="R336" i="4"/>
  <c r="J342" i="8" s="1"/>
  <c r="R303" i="4"/>
  <c r="J309" i="8" s="1"/>
  <c r="R270" i="4"/>
  <c r="J276" i="8" s="1"/>
  <c r="R240" i="4"/>
  <c r="J246" i="8" s="1"/>
  <c r="R207" i="4"/>
  <c r="J213" i="8" s="1"/>
  <c r="S737" i="4"/>
  <c r="K743" i="8" s="1"/>
  <c r="R652" i="4"/>
  <c r="J658" i="8" s="1"/>
  <c r="R593" i="4"/>
  <c r="J599" i="8" s="1"/>
  <c r="T540" i="4"/>
  <c r="L546" i="8" s="1"/>
  <c r="U500" i="4"/>
  <c r="M506" i="8" s="1"/>
  <c r="T456" i="4"/>
  <c r="L462" i="8" s="1"/>
  <c r="T422" i="4"/>
  <c r="L428" i="8" s="1"/>
  <c r="T392" i="4"/>
  <c r="L398" i="8" s="1"/>
  <c r="T359" i="4"/>
  <c r="L365" i="8" s="1"/>
  <c r="T326" i="4"/>
  <c r="L332" i="8" s="1"/>
  <c r="T296" i="4"/>
  <c r="L302" i="8" s="1"/>
  <c r="T263" i="4"/>
  <c r="L269" i="8" s="1"/>
  <c r="T230" i="4"/>
  <c r="L236" i="8" s="1"/>
  <c r="T200" i="4"/>
  <c r="L206" i="8" s="1"/>
  <c r="T764" i="4"/>
  <c r="L770" i="8" s="1"/>
  <c r="T651" i="4"/>
  <c r="L657" i="8" s="1"/>
  <c r="R598" i="4"/>
  <c r="J604" i="8" s="1"/>
  <c r="T544" i="4"/>
  <c r="L550" i="8" s="1"/>
  <c r="T500" i="4"/>
  <c r="L506" i="8" s="1"/>
  <c r="T460" i="4"/>
  <c r="L466" i="8" s="1"/>
  <c r="S425" i="4"/>
  <c r="K431" i="8" s="1"/>
  <c r="S392" i="4"/>
  <c r="K398" i="8" s="1"/>
  <c r="R786" i="4"/>
  <c r="J792" i="8" s="1"/>
  <c r="S656" i="4"/>
  <c r="K662" i="8" s="1"/>
  <c r="T597" i="4"/>
  <c r="L603" i="8" s="1"/>
  <c r="S548" i="4"/>
  <c r="K554" i="8" s="1"/>
  <c r="R504" i="4"/>
  <c r="J510" i="8" s="1"/>
  <c r="R460" i="4"/>
  <c r="J466" i="8" s="1"/>
  <c r="R428" i="4"/>
  <c r="J434" i="8" s="1"/>
  <c r="S694" i="4"/>
  <c r="K700" i="8" s="1"/>
  <c r="R640" i="4"/>
  <c r="J646" i="8" s="1"/>
  <c r="R597" i="4"/>
  <c r="J603" i="8" s="1"/>
  <c r="T555" i="4"/>
  <c r="L561" i="8" s="1"/>
  <c r="U523" i="4"/>
  <c r="M529" i="8" s="1"/>
  <c r="U491" i="4"/>
  <c r="M497" i="8" s="1"/>
  <c r="T459" i="4"/>
  <c r="L465" i="8" s="1"/>
  <c r="U433" i="4"/>
  <c r="M439" i="8" s="1"/>
  <c r="U409" i="4"/>
  <c r="M415" i="8" s="1"/>
  <c r="U385" i="4"/>
  <c r="M391" i="8" s="1"/>
  <c r="U1117" i="4"/>
  <c r="M1123" i="8" s="1"/>
  <c r="S759" i="4"/>
  <c r="K765" i="8" s="1"/>
  <c r="R729" i="4"/>
  <c r="J735" i="8" s="1"/>
  <c r="R1006" i="4"/>
  <c r="J1012" i="8" s="1"/>
  <c r="T632" i="4"/>
  <c r="L638" i="8" s="1"/>
  <c r="R644" i="4"/>
  <c r="J650" i="8" s="1"/>
  <c r="R494" i="4"/>
  <c r="J500" i="8" s="1"/>
  <c r="S728" i="4"/>
  <c r="K734" i="8" s="1"/>
  <c r="R575" i="4"/>
  <c r="J581" i="8" s="1"/>
  <c r="S475" i="4"/>
  <c r="K481" i="8" s="1"/>
  <c r="T658" i="4"/>
  <c r="L664" i="8" s="1"/>
  <c r="U537" i="4"/>
  <c r="M543" i="8" s="1"/>
  <c r="R881" i="4"/>
  <c r="J887" i="8" s="1"/>
  <c r="S559" i="4"/>
  <c r="K565" i="8" s="1"/>
  <c r="S436" i="4"/>
  <c r="K442" i="8" s="1"/>
  <c r="R684" i="4"/>
  <c r="J690" i="8" s="1"/>
  <c r="U538" i="4"/>
  <c r="M544" i="8" s="1"/>
  <c r="U458" i="4"/>
  <c r="M464" i="8" s="1"/>
  <c r="R394" i="4"/>
  <c r="J400" i="8" s="1"/>
  <c r="T643" i="4"/>
  <c r="L649" i="8" s="1"/>
  <c r="T554" i="4"/>
  <c r="L560" i="8" s="1"/>
  <c r="T490" i="4"/>
  <c r="L496" i="8" s="1"/>
  <c r="U432" i="4"/>
  <c r="M438" i="8" s="1"/>
  <c r="T669" i="4"/>
  <c r="L675" i="8" s="1"/>
  <c r="S584" i="4"/>
  <c r="K590" i="8" s="1"/>
  <c r="U674" i="4"/>
  <c r="M680" i="8" s="1"/>
  <c r="S589" i="4"/>
  <c r="K595" i="8" s="1"/>
  <c r="U517" i="4"/>
  <c r="M523" i="8" s="1"/>
  <c r="T663" i="4"/>
  <c r="L669" i="8" s="1"/>
  <c r="U577" i="4"/>
  <c r="M583" i="8" s="1"/>
  <c r="T509" i="4"/>
  <c r="L515" i="8" s="1"/>
  <c r="R447" i="4"/>
  <c r="J453" i="8" s="1"/>
  <c r="R399" i="4"/>
  <c r="J405" i="8" s="1"/>
  <c r="R363" i="4"/>
  <c r="J369" i="8" s="1"/>
  <c r="R330" i="4"/>
  <c r="J336" i="8" s="1"/>
  <c r="R297" i="4"/>
  <c r="J303" i="8" s="1"/>
  <c r="R267" i="4"/>
  <c r="J273" i="8" s="1"/>
  <c r="R234" i="4"/>
  <c r="J240" i="8" s="1"/>
  <c r="R201" i="4"/>
  <c r="J207" i="8" s="1"/>
  <c r="S718" i="4"/>
  <c r="K724" i="8" s="1"/>
  <c r="R641" i="4"/>
  <c r="J647" i="8" s="1"/>
  <c r="R582" i="4"/>
  <c r="J588" i="8" s="1"/>
  <c r="U536" i="4"/>
  <c r="M542" i="8" s="1"/>
  <c r="T492" i="4"/>
  <c r="L498" i="8" s="1"/>
  <c r="T449" i="4"/>
  <c r="L455" i="8" s="1"/>
  <c r="T419" i="4"/>
  <c r="L425" i="8" s="1"/>
  <c r="T386" i="4"/>
  <c r="L392" i="8" s="1"/>
  <c r="T353" i="4"/>
  <c r="L359" i="8" s="1"/>
  <c r="T323" i="4"/>
  <c r="L329" i="8" s="1"/>
  <c r="T290" i="4"/>
  <c r="L296" i="8" s="1"/>
  <c r="T257" i="4"/>
  <c r="L263" i="8" s="1"/>
  <c r="T227" i="4"/>
  <c r="L233" i="8" s="1"/>
  <c r="T194" i="4"/>
  <c r="L200" i="8" s="1"/>
  <c r="R718" i="4"/>
  <c r="J724" i="8" s="1"/>
  <c r="R646" i="4"/>
  <c r="J652" i="8" s="1"/>
  <c r="S587" i="4"/>
  <c r="K593" i="8" s="1"/>
  <c r="T536" i="4"/>
  <c r="L542" i="8" s="1"/>
  <c r="T496" i="4"/>
  <c r="L502" i="8" s="1"/>
  <c r="T452" i="4"/>
  <c r="L458" i="8" s="1"/>
  <c r="S419" i="4"/>
  <c r="K425" i="8" s="1"/>
  <c r="S389" i="4"/>
  <c r="K395" i="8" s="1"/>
  <c r="R734" i="4"/>
  <c r="J740" i="8" s="1"/>
  <c r="T645" i="4"/>
  <c r="L651" i="8" s="1"/>
  <c r="T592" i="4"/>
  <c r="L598" i="8" s="1"/>
  <c r="R540" i="4"/>
  <c r="J546" i="8" s="1"/>
  <c r="R496" i="4"/>
  <c r="J502" i="8" s="1"/>
  <c r="R456" i="4"/>
  <c r="J462" i="8" s="1"/>
  <c r="S924" i="4"/>
  <c r="K930" i="8" s="1"/>
  <c r="R679" i="4"/>
  <c r="J685" i="8" s="1"/>
  <c r="S634" i="4"/>
  <c r="K640" i="8" s="1"/>
  <c r="R592" i="4"/>
  <c r="J598" i="8" s="1"/>
  <c r="U551" i="4"/>
  <c r="M557" i="8" s="1"/>
  <c r="T519" i="4"/>
  <c r="L525" i="8" s="1"/>
  <c r="U487" i="4"/>
  <c r="M493" i="8" s="1"/>
  <c r="U455" i="4"/>
  <c r="M461" i="8" s="1"/>
  <c r="U430" i="4"/>
  <c r="M436" i="8" s="1"/>
  <c r="U406" i="4"/>
  <c r="M412" i="8" s="1"/>
  <c r="U382" i="4"/>
  <c r="M388" i="8" s="1"/>
  <c r="U358" i="4"/>
  <c r="M364" i="8" s="1"/>
  <c r="U334" i="4"/>
  <c r="M340" i="8" s="1"/>
  <c r="U310" i="4"/>
  <c r="M316" i="8" s="1"/>
  <c r="U286" i="4"/>
  <c r="M292" i="8" s="1"/>
  <c r="U262" i="4"/>
  <c r="M268" i="8" s="1"/>
  <c r="U238" i="4"/>
  <c r="M244" i="8" s="1"/>
  <c r="U214" i="4"/>
  <c r="M220" i="8" s="1"/>
  <c r="U190" i="4"/>
  <c r="M196" i="8" s="1"/>
  <c r="S557" i="4"/>
  <c r="K563" i="8" s="1"/>
  <c r="T450" i="4"/>
  <c r="L456" i="8" s="1"/>
  <c r="R395" i="4"/>
  <c r="J401" i="8" s="1"/>
  <c r="R358" i="4"/>
  <c r="J364" i="8" s="1"/>
  <c r="R326" i="4"/>
  <c r="J332" i="8" s="1"/>
  <c r="S294" i="4"/>
  <c r="K300" i="8" s="1"/>
  <c r="R262" i="4"/>
  <c r="J268" i="8" s="1"/>
  <c r="R230" i="4"/>
  <c r="J236" i="8" s="1"/>
  <c r="S198" i="4"/>
  <c r="K204" i="8" s="1"/>
  <c r="S172" i="4"/>
  <c r="K178" i="8" s="1"/>
  <c r="S148" i="4"/>
  <c r="K154" i="8" s="1"/>
  <c r="S124" i="4"/>
  <c r="K130" i="8" s="1"/>
  <c r="T577" i="4"/>
  <c r="L583" i="8" s="1"/>
  <c r="U461" i="4"/>
  <c r="M467" i="8" s="1"/>
  <c r="T400" i="4"/>
  <c r="L406" i="8" s="1"/>
  <c r="T361" i="4"/>
  <c r="L367" i="8" s="1"/>
  <c r="U329" i="4"/>
  <c r="M335" i="8" s="1"/>
  <c r="U297" i="4"/>
  <c r="M303" i="8" s="1"/>
  <c r="S922" i="4"/>
  <c r="K928" i="8" s="1"/>
  <c r="R522" i="4"/>
  <c r="J528" i="8" s="1"/>
  <c r="U431" i="4"/>
  <c r="M437" i="8" s="1"/>
  <c r="R382" i="4"/>
  <c r="J388" i="8" s="1"/>
  <c r="S349" i="4"/>
  <c r="K355" i="8" s="1"/>
  <c r="S317" i="4"/>
  <c r="K323" i="8" s="1"/>
  <c r="T285" i="4"/>
  <c r="L291" i="8" s="1"/>
  <c r="T604" i="4"/>
  <c r="L610" i="8" s="1"/>
  <c r="S471" i="4"/>
  <c r="K477" i="8" s="1"/>
  <c r="T405" i="4"/>
  <c r="L411" i="8" s="1"/>
  <c r="R365" i="4"/>
  <c r="J371" i="8" s="1"/>
  <c r="S333" i="4"/>
  <c r="K339" i="8" s="1"/>
  <c r="R301" i="4"/>
  <c r="J307" i="8" s="1"/>
  <c r="R634" i="4"/>
  <c r="J640" i="8" s="1"/>
  <c r="S482" i="4"/>
  <c r="K488" i="8" s="1"/>
  <c r="S411" i="4"/>
  <c r="K417" i="8" s="1"/>
  <c r="U368" i="4"/>
  <c r="M374" i="8" s="1"/>
  <c r="U336" i="4"/>
  <c r="M342" i="8" s="1"/>
  <c r="T304" i="4"/>
  <c r="L310" i="8" s="1"/>
  <c r="U662" i="4"/>
  <c r="M668" i="8" s="1"/>
  <c r="U493" i="4"/>
  <c r="M499" i="8" s="1"/>
  <c r="U416" i="4"/>
  <c r="T372" i="4"/>
  <c r="L378" i="8" s="1"/>
  <c r="S340" i="4"/>
  <c r="K346" i="8" s="1"/>
  <c r="S308" i="4"/>
  <c r="K314" i="8" s="1"/>
  <c r="T276" i="4"/>
  <c r="L282" i="8" s="1"/>
  <c r="S244" i="4"/>
  <c r="K250" i="8" s="1"/>
  <c r="S212" i="4"/>
  <c r="K218" i="8" s="1"/>
  <c r="R183" i="4"/>
  <c r="J189" i="8" s="1"/>
  <c r="R159" i="4"/>
  <c r="J165" i="8" s="1"/>
  <c r="R135" i="4"/>
  <c r="J141" i="8" s="1"/>
  <c r="R111" i="4"/>
  <c r="J117" i="8" s="1"/>
  <c r="R87" i="4"/>
  <c r="J93" i="8" s="1"/>
  <c r="R63" i="4"/>
  <c r="J69" i="8" s="1"/>
  <c r="R39" i="4"/>
  <c r="J45" i="8" s="1"/>
  <c r="R15" i="4"/>
  <c r="J21" i="8" s="1"/>
  <c r="U167" i="4"/>
  <c r="M173" i="8" s="1"/>
  <c r="U122" i="4"/>
  <c r="M128" i="8" s="1"/>
  <c r="U628" i="4"/>
  <c r="M634" i="8" s="1"/>
  <c r="R481" i="4"/>
  <c r="J487" i="8" s="1"/>
  <c r="R410" i="4"/>
  <c r="J416" i="8" s="1"/>
  <c r="R368" i="4"/>
  <c r="J374" i="8" s="1"/>
  <c r="S336" i="4"/>
  <c r="K342" i="8" s="1"/>
  <c r="R304" i="4"/>
  <c r="J310" i="8" s="1"/>
  <c r="R268" i="4"/>
  <c r="J274" i="8" s="1"/>
  <c r="R236" i="4"/>
  <c r="J242" i="8" s="1"/>
  <c r="S204" i="4"/>
  <c r="K210" i="8" s="1"/>
  <c r="U170" i="4"/>
  <c r="M176" i="8" s="1"/>
  <c r="U119" i="4"/>
  <c r="M125" i="8" s="1"/>
  <c r="T547" i="4"/>
  <c r="L553" i="8" s="1"/>
  <c r="T445" i="4"/>
  <c r="L451" i="8" s="1"/>
  <c r="T391" i="4"/>
  <c r="L397" i="8" s="1"/>
  <c r="T355" i="4"/>
  <c r="L361" i="8" s="1"/>
  <c r="U323" i="4"/>
  <c r="M329" i="8" s="1"/>
  <c r="U291" i="4"/>
  <c r="M297" i="8" s="1"/>
  <c r="T259" i="4"/>
  <c r="L265" i="8" s="1"/>
  <c r="T591" i="4"/>
  <c r="L597" i="8" s="1"/>
  <c r="R466" i="4"/>
  <c r="J472" i="8" s="1"/>
  <c r="U402" i="4"/>
  <c r="M408" i="8" s="1"/>
  <c r="T363" i="4"/>
  <c r="L369" i="8" s="1"/>
  <c r="S331" i="4"/>
  <c r="K337" i="8" s="1"/>
  <c r="S299" i="4"/>
  <c r="K305" i="8" s="1"/>
  <c r="T267" i="4"/>
  <c r="L273" i="8" s="1"/>
  <c r="S235" i="4"/>
  <c r="K241" i="8" s="1"/>
  <c r="S203" i="4"/>
  <c r="K209" i="8" s="1"/>
  <c r="S176" i="4"/>
  <c r="K182" i="8" s="1"/>
  <c r="R1009" i="4"/>
  <c r="J1015" i="8" s="1"/>
  <c r="S621" i="4"/>
  <c r="K627" i="8" s="1"/>
  <c r="R969" i="4"/>
  <c r="J975" i="8" s="1"/>
  <c r="T871" i="4"/>
  <c r="L877" i="8" s="1"/>
  <c r="T569" i="4"/>
  <c r="L575" i="8" s="1"/>
  <c r="R600" i="4"/>
  <c r="J606" i="8" s="1"/>
  <c r="R464" i="4"/>
  <c r="J470" i="8" s="1"/>
  <c r="S671" i="4"/>
  <c r="K677" i="8" s="1"/>
  <c r="S547" i="4"/>
  <c r="K553" i="8" s="1"/>
  <c r="T1015" i="4"/>
  <c r="L1021" i="8" s="1"/>
  <c r="S626" i="4"/>
  <c r="K632" i="8" s="1"/>
  <c r="U513" i="4"/>
  <c r="M519" i="8" s="1"/>
  <c r="U692" i="4"/>
  <c r="M698" i="8" s="1"/>
  <c r="S527" i="4"/>
  <c r="K533" i="8" s="1"/>
  <c r="S412" i="4"/>
  <c r="K418" i="8" s="1"/>
  <c r="R638" i="4"/>
  <c r="J644" i="8" s="1"/>
  <c r="T522" i="4"/>
  <c r="L528" i="8" s="1"/>
  <c r="R442" i="4"/>
  <c r="J448" i="8" s="1"/>
  <c r="T879" i="4"/>
  <c r="L885" i="8" s="1"/>
  <c r="R622" i="4"/>
  <c r="J628" i="8" s="1"/>
  <c r="S534" i="4"/>
  <c r="K540" i="8" s="1"/>
  <c r="T470" i="4"/>
  <c r="L476" i="8" s="1"/>
  <c r="U873" i="4"/>
  <c r="M879" i="8" s="1"/>
  <c r="R643" i="4"/>
  <c r="J649" i="8" s="1"/>
  <c r="T905" i="4"/>
  <c r="L911" i="8" s="1"/>
  <c r="U647" i="4"/>
  <c r="M653" i="8" s="1"/>
  <c r="S562" i="4"/>
  <c r="K568" i="8" s="1"/>
  <c r="T831" i="4"/>
  <c r="L837" i="8" s="1"/>
  <c r="R637" i="4"/>
  <c r="J643" i="8" s="1"/>
  <c r="T553" i="4"/>
  <c r="L559" i="8" s="1"/>
  <c r="S489" i="4"/>
  <c r="K495" i="8" s="1"/>
  <c r="R432" i="4"/>
  <c r="J438" i="8" s="1"/>
  <c r="R387" i="4"/>
  <c r="J393" i="8" s="1"/>
  <c r="R354" i="4"/>
  <c r="J360" i="8" s="1"/>
  <c r="R321" i="4"/>
  <c r="J327" i="8" s="1"/>
  <c r="R291" i="4"/>
  <c r="J297" i="8" s="1"/>
  <c r="R258" i="4"/>
  <c r="J264" i="8" s="1"/>
  <c r="R225" i="4"/>
  <c r="J231" i="8" s="1"/>
  <c r="U986" i="4"/>
  <c r="M992" i="8" s="1"/>
  <c r="S688" i="4"/>
  <c r="K694" i="8" s="1"/>
  <c r="S625" i="4"/>
  <c r="K631" i="8" s="1"/>
  <c r="U571" i="4"/>
  <c r="M577" i="8" s="1"/>
  <c r="U524" i="4"/>
  <c r="M530" i="8" s="1"/>
  <c r="T480" i="4"/>
  <c r="L486" i="8" s="1"/>
  <c r="T443" i="4"/>
  <c r="L449" i="8" s="1"/>
  <c r="T410" i="4"/>
  <c r="L416" i="8" s="1"/>
  <c r="T377" i="4"/>
  <c r="L383" i="8" s="1"/>
  <c r="T347" i="4"/>
  <c r="L353" i="8" s="1"/>
  <c r="T314" i="4"/>
  <c r="L320" i="8" s="1"/>
  <c r="T281" i="4"/>
  <c r="L287" i="8" s="1"/>
  <c r="T251" i="4"/>
  <c r="L257" i="8" s="1"/>
  <c r="T218" i="4"/>
  <c r="L224" i="8" s="1"/>
  <c r="S977" i="4"/>
  <c r="K983" i="8" s="1"/>
  <c r="U695" i="4"/>
  <c r="M701" i="8" s="1"/>
  <c r="U629" i="4"/>
  <c r="M635" i="8" s="1"/>
  <c r="T571" i="4"/>
  <c r="L577" i="8" s="1"/>
  <c r="S528" i="4"/>
  <c r="K534" i="8" s="1"/>
  <c r="T484" i="4"/>
  <c r="L490" i="8" s="1"/>
  <c r="S443" i="4"/>
  <c r="K449" i="8" s="1"/>
  <c r="S413" i="4"/>
  <c r="K419" i="8" s="1"/>
  <c r="S380" i="4"/>
  <c r="K386" i="8" s="1"/>
  <c r="S695" i="4"/>
  <c r="K701" i="8" s="1"/>
  <c r="U634" i="4"/>
  <c r="M640" i="8" s="1"/>
  <c r="T576" i="4"/>
  <c r="L582" i="8" s="1"/>
  <c r="R528" i="4"/>
  <c r="J534" i="8" s="1"/>
  <c r="S488" i="4"/>
  <c r="K494" i="8" s="1"/>
  <c r="R446" i="4"/>
  <c r="J452" i="8" s="1"/>
  <c r="S816" i="4"/>
  <c r="K822" i="8" s="1"/>
  <c r="R666" i="4"/>
  <c r="J672" i="8" s="1"/>
  <c r="U623" i="4"/>
  <c r="M629" i="8" s="1"/>
  <c r="R581" i="4"/>
  <c r="J587" i="8" s="1"/>
  <c r="T543" i="4"/>
  <c r="L549" i="8" s="1"/>
  <c r="U511" i="4"/>
  <c r="M517" i="8" s="1"/>
  <c r="U479" i="4"/>
  <c r="M485" i="8" s="1"/>
  <c r="U448" i="4"/>
  <c r="M454" i="8" s="1"/>
  <c r="U424" i="4"/>
  <c r="M430" i="8" s="1"/>
  <c r="U400" i="4"/>
  <c r="M406" i="8" s="1"/>
  <c r="U376" i="4"/>
  <c r="M382" i="8" s="1"/>
  <c r="U352" i="4"/>
  <c r="M358" i="8" s="1"/>
  <c r="U328" i="4"/>
  <c r="M334" i="8" s="1"/>
  <c r="U304" i="4"/>
  <c r="M310" i="8" s="1"/>
  <c r="U280" i="4"/>
  <c r="M286" i="8" s="1"/>
  <c r="U256" i="4"/>
  <c r="M262" i="8" s="1"/>
  <c r="U232" i="4"/>
  <c r="M238" i="8" s="1"/>
  <c r="U208" i="4"/>
  <c r="M214" i="8" s="1"/>
  <c r="T964" i="4"/>
  <c r="L970" i="8" s="1"/>
  <c r="R525" i="4"/>
  <c r="J531" i="8" s="1"/>
  <c r="T432" i="4"/>
  <c r="L438" i="8" s="1"/>
  <c r="R383" i="4"/>
  <c r="J389" i="8" s="1"/>
  <c r="R350" i="4"/>
  <c r="J356" i="8" s="1"/>
  <c r="S318" i="4"/>
  <c r="K324" i="8" s="1"/>
  <c r="R286" i="4"/>
  <c r="J292" i="8" s="1"/>
  <c r="R254" i="4"/>
  <c r="J260" i="8" s="1"/>
  <c r="S222" i="4"/>
  <c r="K228" i="8" s="1"/>
  <c r="R191" i="4"/>
  <c r="J197" i="8" s="1"/>
  <c r="S166" i="4"/>
  <c r="K172" i="8" s="1"/>
  <c r="S142" i="4"/>
  <c r="K148" i="8" s="1"/>
  <c r="S118" i="4"/>
  <c r="K124" i="8" s="1"/>
  <c r="T539" i="4"/>
  <c r="L545" i="8" s="1"/>
  <c r="S441" i="4"/>
  <c r="K447" i="8" s="1"/>
  <c r="T388" i="4"/>
  <c r="L394" i="8" s="1"/>
  <c r="U353" i="4"/>
  <c r="M359" i="8" s="1"/>
  <c r="U321" i="4"/>
  <c r="M327" i="8" s="1"/>
  <c r="T289" i="4"/>
  <c r="L295" i="8" s="1"/>
  <c r="U671" i="4"/>
  <c r="M677" i="8" s="1"/>
  <c r="S497" i="4"/>
  <c r="K503" i="8" s="1"/>
  <c r="U417" i="4"/>
  <c r="M423" i="8" s="1"/>
  <c r="S373" i="4"/>
  <c r="K379" i="8" s="1"/>
  <c r="S341" i="4"/>
  <c r="K347" i="8" s="1"/>
  <c r="T309" i="4"/>
  <c r="L315" i="8" s="1"/>
  <c r="S277" i="4"/>
  <c r="K283" i="8" s="1"/>
  <c r="R553" i="4"/>
  <c r="J559" i="8" s="1"/>
  <c r="T448" i="4"/>
  <c r="L454" i="8" s="1"/>
  <c r="T393" i="4"/>
  <c r="L399" i="8" s="1"/>
  <c r="S357" i="4"/>
  <c r="K363" i="8" s="1"/>
  <c r="R325" i="4"/>
  <c r="J331" i="8" s="1"/>
  <c r="R293" i="4"/>
  <c r="J299" i="8" s="1"/>
  <c r="U569" i="4"/>
  <c r="M575" i="8" s="1"/>
  <c r="S458" i="4"/>
  <c r="K464" i="8" s="1"/>
  <c r="S399" i="4"/>
  <c r="K405" i="8" s="1"/>
  <c r="U360" i="4"/>
  <c r="M366" i="8" s="1"/>
  <c r="T328" i="4"/>
  <c r="L334" i="8" s="1"/>
  <c r="U296" i="4"/>
  <c r="M302" i="8" s="1"/>
  <c r="U598" i="4"/>
  <c r="M604" i="8" s="1"/>
  <c r="U469" i="4"/>
  <c r="M475" i="8" s="1"/>
  <c r="U404" i="4"/>
  <c r="M410" i="8" s="1"/>
  <c r="S364" i="4"/>
  <c r="K370" i="8" s="1"/>
  <c r="S332" i="4"/>
  <c r="K338" i="8" s="1"/>
  <c r="T300" i="4"/>
  <c r="L306" i="8" s="1"/>
  <c r="S268" i="4"/>
  <c r="K274" i="8" s="1"/>
  <c r="S236" i="4"/>
  <c r="K242" i="8" s="1"/>
  <c r="T204" i="4"/>
  <c r="L210" i="8" s="1"/>
  <c r="R177" i="4"/>
  <c r="J183" i="8" s="1"/>
  <c r="R153" i="4"/>
  <c r="J159" i="8" s="1"/>
  <c r="R129" i="4"/>
  <c r="J135" i="8" s="1"/>
  <c r="R105" i="4"/>
  <c r="J111" i="8" s="1"/>
  <c r="R81" i="4"/>
  <c r="J87" i="8" s="1"/>
  <c r="R57" i="4"/>
  <c r="J63" i="8" s="1"/>
  <c r="R33" i="4"/>
  <c r="J39" i="8" s="1"/>
  <c r="R9" i="4"/>
  <c r="J15" i="8" s="1"/>
  <c r="U155" i="4"/>
  <c r="M161" i="8" s="1"/>
  <c r="U113" i="4"/>
  <c r="M119" i="8" s="1"/>
  <c r="U566" i="4"/>
  <c r="M572" i="8" s="1"/>
  <c r="R457" i="4"/>
  <c r="J463" i="8" s="1"/>
  <c r="R398" i="4"/>
  <c r="J404" i="8" s="1"/>
  <c r="T354" i="4"/>
  <c r="L360" i="8" s="1"/>
  <c r="U224" i="4"/>
  <c r="M230" i="8" s="1"/>
  <c r="T159" i="4"/>
  <c r="L165" i="8" s="1"/>
  <c r="S28" i="4"/>
  <c r="K34" i="8" s="1"/>
  <c r="S302" i="4"/>
  <c r="K308" i="8" s="1"/>
  <c r="R217" i="4"/>
  <c r="J223" i="8" s="1"/>
  <c r="R169" i="4"/>
  <c r="J175" i="8" s="1"/>
  <c r="R128" i="4"/>
  <c r="J134" i="8" s="1"/>
  <c r="R92" i="4"/>
  <c r="J98" i="8" s="1"/>
  <c r="S60" i="4"/>
  <c r="K66" i="8" s="1"/>
  <c r="R28" i="4"/>
  <c r="J34" i="8" s="1"/>
  <c r="S346" i="4"/>
  <c r="K352" i="8" s="1"/>
  <c r="R223" i="4"/>
  <c r="J229" i="8" s="1"/>
  <c r="S174" i="4"/>
  <c r="K180" i="8" s="1"/>
  <c r="U132" i="4"/>
  <c r="M138" i="8" s="1"/>
  <c r="U95" i="4"/>
  <c r="M101" i="8" s="1"/>
  <c r="U63" i="4"/>
  <c r="M69" i="8" s="1"/>
  <c r="T31" i="4"/>
  <c r="L37" i="8" s="1"/>
  <c r="U201" i="4"/>
  <c r="M207" i="8" s="1"/>
  <c r="T103" i="4"/>
  <c r="L109" i="8" s="1"/>
  <c r="S51" i="4"/>
  <c r="K57" i="8" s="1"/>
  <c r="S31" i="4"/>
  <c r="K37" i="8" s="1"/>
  <c r="S250" i="4"/>
  <c r="K256" i="8" s="1"/>
  <c r="T168" i="4"/>
  <c r="L174" i="8" s="1"/>
  <c r="S55" i="4"/>
  <c r="K61" i="8" s="1"/>
  <c r="S269" i="4"/>
  <c r="K275" i="8" s="1"/>
  <c r="T208" i="4"/>
  <c r="L214" i="8" s="1"/>
  <c r="U162" i="4"/>
  <c r="M168" i="8" s="1"/>
  <c r="T121" i="4"/>
  <c r="L127" i="8" s="1"/>
  <c r="S75" i="4"/>
  <c r="K81" i="8" s="1"/>
  <c r="T258" i="4"/>
  <c r="L264" i="8" s="1"/>
  <c r="S201" i="4"/>
  <c r="K207" i="8" s="1"/>
  <c r="R157" i="4"/>
  <c r="J163" i="8" s="1"/>
  <c r="R116" i="4"/>
  <c r="J122" i="8" s="1"/>
  <c r="T82" i="4"/>
  <c r="L88" i="8" s="1"/>
  <c r="U50" i="4"/>
  <c r="M56" i="8" s="1"/>
  <c r="U18" i="4"/>
  <c r="M24" i="8" s="1"/>
  <c r="T451" i="4"/>
  <c r="L457" i="8" s="1"/>
  <c r="S558" i="4"/>
  <c r="K564" i="8" s="1"/>
  <c r="U10" i="4"/>
  <c r="M16" i="8" s="1"/>
  <c r="U34" i="4"/>
  <c r="M40" i="8" s="1"/>
  <c r="U58" i="4"/>
  <c r="M64" i="8" s="1"/>
  <c r="U82" i="4"/>
  <c r="M88" i="8" s="1"/>
  <c r="U106" i="4"/>
  <c r="M112" i="8" s="1"/>
  <c r="U130" i="4"/>
  <c r="M136" i="8" s="1"/>
  <c r="U154" i="4"/>
  <c r="M160" i="8" s="1"/>
  <c r="U178" i="4"/>
  <c r="M184" i="8" s="1"/>
  <c r="U206" i="4"/>
  <c r="M212" i="8" s="1"/>
  <c r="T238" i="4"/>
  <c r="L244" i="8" s="1"/>
  <c r="U270" i="4"/>
  <c r="M276" i="8" s="1"/>
  <c r="U302" i="4"/>
  <c r="T334" i="4"/>
  <c r="L340" i="8" s="1"/>
  <c r="U366" i="4"/>
  <c r="M372" i="8" s="1"/>
  <c r="S408" i="4"/>
  <c r="K414" i="8" s="1"/>
  <c r="R477" i="4"/>
  <c r="J483" i="8" s="1"/>
  <c r="U617" i="4"/>
  <c r="M623" i="8" s="1"/>
  <c r="R295" i="4"/>
  <c r="J301" i="8" s="1"/>
  <c r="R335" i="4"/>
  <c r="J341" i="8" s="1"/>
  <c r="R371" i="4"/>
  <c r="J377" i="8" s="1"/>
  <c r="T414" i="4"/>
  <c r="L420" i="8" s="1"/>
  <c r="T489" i="4"/>
  <c r="L495" i="8" s="1"/>
  <c r="S689" i="4"/>
  <c r="K695" i="8" s="1"/>
  <c r="S291" i="4"/>
  <c r="K297" i="8" s="1"/>
  <c r="S14" i="4"/>
  <c r="K20" i="8" s="1"/>
  <c r="S38" i="4"/>
  <c r="K44" i="8" s="1"/>
  <c r="S62" i="4"/>
  <c r="K68" i="8" s="1"/>
  <c r="S86" i="4"/>
  <c r="K92" i="8" s="1"/>
  <c r="S110" i="4"/>
  <c r="K116" i="8" s="1"/>
  <c r="S134" i="4"/>
  <c r="K140" i="8" s="1"/>
  <c r="S158" i="4"/>
  <c r="K164" i="8" s="1"/>
  <c r="U188" i="4"/>
  <c r="M194" i="8" s="1"/>
  <c r="S227" i="4"/>
  <c r="K233" i="8" s="1"/>
  <c r="S271" i="4"/>
  <c r="K277" i="8" s="1"/>
  <c r="T315" i="4"/>
  <c r="L321" i="8" s="1"/>
  <c r="S355" i="4"/>
  <c r="K361" i="8" s="1"/>
  <c r="U408" i="4"/>
  <c r="M414" i="8" s="1"/>
  <c r="R514" i="4"/>
  <c r="J520" i="8" s="1"/>
  <c r="U251" i="4"/>
  <c r="M257" i="8" s="1"/>
  <c r="T295" i="4"/>
  <c r="L301" i="8" s="1"/>
  <c r="U339" i="4"/>
  <c r="M345" i="8" s="1"/>
  <c r="R380" i="4"/>
  <c r="J386" i="8" s="1"/>
  <c r="T455" i="4"/>
  <c r="L461" i="8" s="1"/>
  <c r="T657" i="4"/>
  <c r="L663" i="8" s="1"/>
  <c r="U158" i="4"/>
  <c r="M164" i="8" s="1"/>
  <c r="R208" i="4"/>
  <c r="J214" i="8" s="1"/>
  <c r="S252" i="4"/>
  <c r="K258" i="8" s="1"/>
  <c r="R296" i="4"/>
  <c r="J302" i="8" s="1"/>
  <c r="R340" i="4"/>
  <c r="J346" i="8" s="1"/>
  <c r="R386" i="4"/>
  <c r="J392" i="8" s="1"/>
  <c r="S533" i="4"/>
  <c r="K539" i="8" s="1"/>
  <c r="U140" i="4"/>
  <c r="M146" i="8" s="1"/>
  <c r="R27" i="4"/>
  <c r="J33" i="8" s="1"/>
  <c r="R75" i="4"/>
  <c r="J81" i="8" s="1"/>
  <c r="R123" i="4"/>
  <c r="J129" i="8" s="1"/>
  <c r="R171" i="4"/>
  <c r="J177" i="8" s="1"/>
  <c r="T228" i="4"/>
  <c r="L234" i="8" s="1"/>
  <c r="S292" i="4"/>
  <c r="K298" i="8" s="1"/>
  <c r="S356" i="4"/>
  <c r="K362" i="8" s="1"/>
  <c r="S447" i="4"/>
  <c r="K453" i="8" s="1"/>
  <c r="U288" i="4"/>
  <c r="M294" i="8" s="1"/>
  <c r="T352" i="4"/>
  <c r="L358" i="8" s="1"/>
  <c r="T438" i="4"/>
  <c r="L444" i="8" s="1"/>
  <c r="S285" i="4"/>
  <c r="K291" i="8" s="1"/>
  <c r="R349" i="4"/>
  <c r="J355" i="8" s="1"/>
  <c r="T430" i="4"/>
  <c r="L436" i="8" s="1"/>
  <c r="U900" i="4"/>
  <c r="M906" i="8" s="1"/>
  <c r="T333" i="4"/>
  <c r="L339" i="8" s="1"/>
  <c r="U405" i="4"/>
  <c r="M411" i="8" s="1"/>
  <c r="T607" i="4"/>
  <c r="L613" i="8" s="1"/>
  <c r="T313" i="4"/>
  <c r="L319" i="8" s="1"/>
  <c r="U377" i="4"/>
  <c r="M383" i="8" s="1"/>
  <c r="U509" i="4"/>
  <c r="M515" i="8" s="1"/>
  <c r="S136" i="4"/>
  <c r="K142" i="8" s="1"/>
  <c r="S184" i="4"/>
  <c r="K190" i="8" s="1"/>
  <c r="S246" i="4"/>
  <c r="K252" i="8" s="1"/>
  <c r="R310" i="4"/>
  <c r="J316" i="8" s="1"/>
  <c r="R374" i="4"/>
  <c r="J380" i="8" s="1"/>
  <c r="R498" i="4"/>
  <c r="J504" i="8" s="1"/>
  <c r="U202" i="4"/>
  <c r="M208" i="8" s="1"/>
  <c r="U250" i="4"/>
  <c r="M256" i="8" s="1"/>
  <c r="U298" i="4"/>
  <c r="M304" i="8" s="1"/>
  <c r="U346" i="4"/>
  <c r="M352" i="8" s="1"/>
  <c r="U403" i="4"/>
  <c r="M409" i="8" s="1"/>
  <c r="T471" i="4"/>
  <c r="L477" i="8" s="1"/>
  <c r="R560" i="4"/>
  <c r="J566" i="8" s="1"/>
  <c r="R431" i="4"/>
  <c r="J437" i="8" s="1"/>
  <c r="U602" i="4"/>
  <c r="M608" i="8" s="1"/>
  <c r="S428" i="4"/>
  <c r="K434" i="8" s="1"/>
  <c r="T603" i="4"/>
  <c r="L609" i="8" s="1"/>
  <c r="T233" i="4"/>
  <c r="L239" i="8" s="1"/>
  <c r="T362" i="4"/>
  <c r="L368" i="8" s="1"/>
  <c r="T504" i="4"/>
  <c r="L510" i="8" s="1"/>
  <c r="U764" i="4"/>
  <c r="M770" i="8" s="1"/>
  <c r="R306" i="4"/>
  <c r="J312" i="8" s="1"/>
  <c r="T457" i="4"/>
  <c r="L463" i="8" s="1"/>
  <c r="U529" i="4"/>
  <c r="M535" i="8" s="1"/>
  <c r="R691" i="4"/>
  <c r="J697" i="8" s="1"/>
  <c r="U683" i="4"/>
  <c r="M689" i="8" s="1"/>
  <c r="U841" i="4"/>
  <c r="M847" i="8" s="1"/>
  <c r="T562" i="4"/>
  <c r="L568" i="8" s="1"/>
  <c r="S913" i="4"/>
  <c r="K919" i="8" s="1"/>
  <c r="U681" i="4"/>
  <c r="M687" i="8" s="1"/>
  <c r="J72" i="8"/>
  <c r="K63" i="8"/>
  <c r="L12" i="8"/>
  <c r="L21" i="8"/>
  <c r="L30" i="8"/>
  <c r="L45" i="8"/>
  <c r="M54" i="8"/>
  <c r="M87" i="8"/>
  <c r="M93" i="8"/>
  <c r="M105" i="8"/>
  <c r="M108" i="8"/>
  <c r="M159" i="8"/>
  <c r="M174" i="8"/>
  <c r="M255" i="8"/>
  <c r="J22" i="8"/>
  <c r="J55" i="8"/>
  <c r="K13" i="8"/>
  <c r="K16" i="8"/>
  <c r="K25" i="8"/>
  <c r="K94" i="8"/>
  <c r="K106" i="8"/>
  <c r="K136" i="8"/>
  <c r="K175" i="8"/>
  <c r="K181" i="8"/>
  <c r="K235" i="8"/>
  <c r="L40" i="8"/>
  <c r="L49" i="8"/>
  <c r="L55" i="8"/>
  <c r="L73" i="8"/>
  <c r="L172" i="8"/>
  <c r="L196" i="8"/>
  <c r="L220" i="8"/>
  <c r="L259" i="8"/>
  <c r="M25" i="8"/>
  <c r="M28" i="8"/>
  <c r="M37" i="8"/>
  <c r="M55" i="8"/>
  <c r="M79" i="8"/>
  <c r="M85" i="8"/>
  <c r="M103" i="8"/>
  <c r="J95" i="8"/>
  <c r="M17" i="8"/>
  <c r="M23" i="8"/>
  <c r="M50" i="8"/>
  <c r="M77" i="8"/>
  <c r="M131" i="8"/>
  <c r="M137" i="8"/>
  <c r="M170" i="8"/>
  <c r="M203" i="8"/>
  <c r="M209" i="8"/>
  <c r="M224" i="8"/>
  <c r="K83" i="8"/>
  <c r="L316" i="8"/>
  <c r="L343" i="8"/>
  <c r="L352" i="8"/>
  <c r="L83" i="8"/>
  <c r="K240" i="8"/>
  <c r="K249" i="8"/>
  <c r="M271" i="8"/>
  <c r="K14" i="8"/>
  <c r="L113" i="8"/>
  <c r="J232" i="8"/>
  <c r="K329" i="8"/>
  <c r="K344" i="8"/>
  <c r="K365" i="8"/>
  <c r="K380" i="8"/>
  <c r="K17" i="8"/>
  <c r="K53" i="8"/>
  <c r="K89" i="8"/>
  <c r="K107" i="8"/>
  <c r="L189" i="8"/>
  <c r="M281" i="8"/>
  <c r="M284" i="8"/>
  <c r="M305" i="8"/>
  <c r="M308" i="8"/>
  <c r="L123" i="8"/>
  <c r="J130" i="8"/>
  <c r="L219" i="8"/>
  <c r="K224" i="8"/>
  <c r="J256" i="8"/>
  <c r="K318" i="8"/>
  <c r="K351" i="8"/>
  <c r="K357" i="8"/>
  <c r="K41" i="8"/>
  <c r="K59" i="8"/>
  <c r="K95" i="8"/>
  <c r="K149" i="8"/>
  <c r="K203" i="8"/>
  <c r="L318" i="8"/>
  <c r="L95" i="8"/>
  <c r="L131" i="8"/>
  <c r="J230" i="8"/>
  <c r="K261" i="8"/>
  <c r="M279" i="8"/>
  <c r="M351" i="8"/>
  <c r="J368" i="8"/>
  <c r="L540" i="8"/>
  <c r="L156" i="8"/>
  <c r="L192" i="8"/>
  <c r="K254" i="8"/>
  <c r="J338" i="8"/>
  <c r="K373" i="8"/>
  <c r="J499" i="8"/>
  <c r="J511" i="8"/>
  <c r="L44" i="8"/>
  <c r="L381" i="8"/>
  <c r="K460" i="8"/>
  <c r="K198" i="8"/>
  <c r="J304" i="8"/>
  <c r="L162" i="8"/>
  <c r="M460" i="8"/>
  <c r="M511" i="8"/>
  <c r="M532" i="8"/>
  <c r="J269" i="8"/>
  <c r="J287" i="8"/>
  <c r="L370" i="8"/>
  <c r="L382" i="8"/>
  <c r="J482" i="8"/>
  <c r="L314" i="8"/>
  <c r="J375" i="8"/>
  <c r="J395" i="8"/>
  <c r="K441" i="8"/>
  <c r="K465" i="8"/>
  <c r="M491" i="8"/>
  <c r="J382" i="8"/>
  <c r="M471" i="8"/>
  <c r="M425" i="8"/>
  <c r="M443" i="8"/>
  <c r="K626" i="8"/>
  <c r="K656" i="8"/>
  <c r="K659" i="8"/>
  <c r="K668" i="8"/>
  <c r="K704" i="8"/>
  <c r="L581" i="8"/>
  <c r="L632" i="8"/>
  <c r="L641" i="8"/>
  <c r="L662" i="8"/>
  <c r="K280" i="8"/>
  <c r="J281" i="8"/>
  <c r="K289" i="8"/>
  <c r="M609" i="8"/>
  <c r="M621" i="8"/>
  <c r="M651" i="8"/>
  <c r="L729" i="8"/>
  <c r="L756" i="8"/>
  <c r="M422" i="8"/>
  <c r="K613" i="8"/>
  <c r="M723" i="8"/>
  <c r="M738" i="8"/>
  <c r="J551" i="8"/>
  <c r="J610" i="8"/>
  <c r="J642" i="8"/>
  <c r="K733" i="8"/>
  <c r="K551" i="8"/>
  <c r="K610" i="8"/>
  <c r="M574" i="8"/>
  <c r="J627" i="8"/>
  <c r="M649" i="8"/>
  <c r="K664" i="8"/>
  <c r="K693" i="8"/>
  <c r="J737" i="8"/>
  <c r="M440" i="8"/>
  <c r="J575" i="8"/>
  <c r="L646" i="8"/>
  <c r="J686" i="8"/>
  <c r="L711" i="8"/>
  <c r="K740" i="8"/>
  <c r="L567" i="8"/>
  <c r="M599" i="8"/>
  <c r="M657" i="8"/>
  <c r="M686" i="8"/>
  <c r="L740" i="8"/>
  <c r="K645" i="8"/>
  <c r="M778" i="8"/>
  <c r="J782" i="8"/>
  <c r="K785" i="8"/>
  <c r="M801" i="8"/>
  <c r="L811" i="8"/>
  <c r="J842" i="8"/>
  <c r="J905" i="8"/>
  <c r="J929" i="8"/>
  <c r="L815" i="8"/>
  <c r="M821" i="8"/>
  <c r="M824" i="8"/>
  <c r="K592" i="8"/>
  <c r="J766" i="8"/>
  <c r="J783" i="8"/>
  <c r="J828" i="8"/>
  <c r="J846" i="8"/>
  <c r="J719" i="8"/>
  <c r="M786" i="8"/>
  <c r="J790" i="8"/>
  <c r="K915" i="8"/>
  <c r="L687" i="8"/>
  <c r="J801" i="8"/>
  <c r="K814" i="8"/>
  <c r="L820" i="8"/>
  <c r="L835" i="8"/>
  <c r="L883" i="8"/>
  <c r="L919" i="8"/>
  <c r="M728" i="8"/>
  <c r="J880" i="8"/>
  <c r="J916" i="8"/>
  <c r="M1010" i="8"/>
  <c r="M1019" i="8"/>
  <c r="M1046" i="8"/>
  <c r="M1049" i="8"/>
  <c r="J774" i="8"/>
  <c r="L870" i="8"/>
  <c r="J984" i="8"/>
  <c r="J1002" i="8"/>
  <c r="J1020" i="8"/>
  <c r="J1074" i="8"/>
  <c r="J736" i="8"/>
  <c r="L548" i="8"/>
  <c r="J753" i="8"/>
  <c r="J804" i="8"/>
  <c r="L831" i="8"/>
  <c r="J862" i="8"/>
  <c r="J898" i="8"/>
  <c r="J969" i="8"/>
  <c r="J982" i="8"/>
  <c r="K1000" i="8"/>
  <c r="K1027" i="8"/>
  <c r="K1039" i="8"/>
  <c r="K1042" i="8"/>
  <c r="K1045" i="8"/>
  <c r="L995" i="8"/>
  <c r="K1101" i="8"/>
  <c r="M1113" i="8"/>
  <c r="M822" i="8"/>
  <c r="K887" i="8"/>
  <c r="L966" i="8"/>
  <c r="J1000" i="8"/>
  <c r="J1016" i="8"/>
  <c r="M768" i="8"/>
  <c r="M806" i="8"/>
  <c r="J823" i="8"/>
  <c r="J874" i="8"/>
  <c r="L908" i="8"/>
  <c r="K816" i="8"/>
  <c r="K824" i="8"/>
  <c r="M831" i="8"/>
  <c r="J847" i="8"/>
  <c r="L881" i="8"/>
  <c r="J976" i="8"/>
  <c r="M1020" i="8"/>
  <c r="J1001" i="8"/>
  <c r="J1021" i="8"/>
  <c r="J1045" i="8"/>
  <c r="M1095" i="8"/>
  <c r="M1120" i="8"/>
  <c r="M1129" i="8"/>
  <c r="M1171" i="8"/>
  <c r="M1231" i="8"/>
  <c r="M1234" i="8"/>
  <c r="M1252" i="8"/>
  <c r="M1261" i="8"/>
  <c r="M1270" i="8"/>
  <c r="M1291" i="8"/>
  <c r="K1001" i="8"/>
  <c r="K1037" i="8"/>
  <c r="K1069" i="8"/>
  <c r="K1076" i="8"/>
  <c r="J1154" i="8"/>
  <c r="J1178" i="8"/>
  <c r="J1190" i="8"/>
  <c r="J1208" i="8"/>
  <c r="J1217" i="8"/>
  <c r="J1271" i="8"/>
  <c r="J841" i="8"/>
  <c r="L1001" i="8"/>
  <c r="K1096" i="8"/>
  <c r="K1115" i="8"/>
  <c r="K1139" i="8"/>
  <c r="K932" i="8"/>
  <c r="L954" i="8"/>
  <c r="K964" i="8"/>
  <c r="K990" i="8"/>
  <c r="J1022" i="8"/>
  <c r="J742" i="8"/>
  <c r="L964" i="8"/>
  <c r="J568" i="8"/>
  <c r="L712" i="8"/>
  <c r="L857" i="8"/>
  <c r="L864" i="8"/>
  <c r="L986" i="8"/>
  <c r="M1006" i="8"/>
  <c r="M835" i="8"/>
  <c r="M843" i="8"/>
  <c r="J913" i="8"/>
  <c r="J991" i="8"/>
  <c r="K1035" i="8"/>
  <c r="J1039" i="8"/>
  <c r="M1090" i="8"/>
  <c r="K1113" i="8"/>
  <c r="K1119" i="8"/>
  <c r="K1143" i="8"/>
  <c r="K1206" i="8"/>
  <c r="K1245" i="8"/>
  <c r="K1248" i="8"/>
  <c r="K1284" i="8"/>
  <c r="K1290" i="8"/>
  <c r="L1023" i="8"/>
  <c r="L1042" i="8"/>
  <c r="L1181" i="8"/>
  <c r="K1225" i="8"/>
  <c r="L1245" i="8"/>
  <c r="L1281" i="8"/>
  <c r="J1331" i="8"/>
  <c r="J1340" i="8"/>
  <c r="J1036" i="8"/>
  <c r="J1125" i="8"/>
  <c r="M1173" i="8"/>
  <c r="M1181" i="8"/>
  <c r="L1189" i="8"/>
  <c r="M1257" i="8"/>
  <c r="M1289" i="8"/>
  <c r="J1182" i="8"/>
  <c r="K1214" i="8"/>
  <c r="L987" i="8"/>
  <c r="K1077" i="8"/>
  <c r="L1170" i="8"/>
  <c r="L1182" i="8"/>
  <c r="L1226" i="8"/>
  <c r="L1238" i="8"/>
  <c r="L721" i="8"/>
  <c r="L1051" i="8"/>
  <c r="K1105" i="8"/>
  <c r="K1126" i="8"/>
  <c r="M1170" i="8"/>
  <c r="M1218" i="8"/>
  <c r="L1234" i="8"/>
  <c r="L1246" i="8"/>
  <c r="L1294" i="8"/>
  <c r="J1311" i="8"/>
  <c r="J1317" i="8"/>
  <c r="J1335" i="8"/>
  <c r="J1089" i="8"/>
  <c r="J1095" i="8"/>
  <c r="L1126" i="8"/>
  <c r="J1132" i="8"/>
  <c r="K1163" i="8"/>
  <c r="K1187" i="8"/>
  <c r="J1203" i="8"/>
  <c r="J1263" i="8"/>
  <c r="L1298" i="8"/>
  <c r="L1078" i="8"/>
  <c r="L1167" i="8"/>
  <c r="L1191" i="8"/>
  <c r="L1215" i="8"/>
  <c r="L1259" i="8"/>
  <c r="L1271" i="8"/>
  <c r="L1314" i="8"/>
  <c r="L1317" i="8"/>
  <c r="L1344" i="8"/>
  <c r="L1347" i="8"/>
  <c r="L872" i="8"/>
  <c r="L1084" i="8"/>
  <c r="L1101" i="8"/>
  <c r="M1163" i="8"/>
  <c r="M1251" i="8"/>
  <c r="L1267" i="8"/>
  <c r="K1007" i="8"/>
  <c r="J1040" i="8"/>
  <c r="L1046" i="8"/>
  <c r="K1067" i="8"/>
  <c r="J1152" i="8"/>
  <c r="J1156" i="8"/>
  <c r="J1168" i="8"/>
  <c r="J1180" i="8"/>
  <c r="J1091" i="8"/>
  <c r="J1114" i="8"/>
  <c r="J1165" i="8"/>
  <c r="K1229" i="8"/>
  <c r="K1241" i="8"/>
  <c r="J1249" i="8"/>
  <c r="K1253" i="8"/>
  <c r="K1265" i="8"/>
  <c r="K1277" i="8"/>
  <c r="K1289" i="8"/>
  <c r="L1306" i="8"/>
  <c r="M1309" i="8"/>
  <c r="M1333" i="8"/>
  <c r="L1307" i="8"/>
  <c r="L1312" i="8"/>
  <c r="L1348" i="8"/>
  <c r="M1200" i="8"/>
  <c r="L1252" i="8"/>
  <c r="J1282" i="8"/>
  <c r="M1299" i="8"/>
  <c r="L1333" i="8"/>
  <c r="L1244" i="8"/>
  <c r="J1324" i="8"/>
  <c r="M1208" i="8"/>
  <c r="J1345" i="8"/>
  <c r="M1314" i="8"/>
  <c r="K1294" i="8"/>
  <c r="J1351" i="8"/>
  <c r="M1172" i="8"/>
  <c r="M1256" i="8"/>
  <c r="K1286" i="8"/>
  <c r="L1325" i="8"/>
  <c r="K1351" i="8"/>
  <c r="L1286" i="8"/>
  <c r="K1258" i="8"/>
  <c r="J1288" i="8"/>
  <c r="M1310" i="8"/>
  <c r="M1326" i="8"/>
  <c r="J1342" i="8"/>
  <c r="L1068" i="8"/>
  <c r="L1278" i="8"/>
  <c r="M1188" i="8"/>
  <c r="L1250" i="8"/>
  <c r="L1342" i="8"/>
  <c r="R2" i="1" l="1"/>
  <c r="S3" i="3" l="1"/>
  <c r="U3" i="3"/>
  <c r="L5" i="1" l="1"/>
  <c r="S18" i="1"/>
  <c r="R5" i="1"/>
  <c r="O18" i="1"/>
  <c r="M18" i="1"/>
  <c r="R18" i="1"/>
  <c r="Q5" i="1"/>
  <c r="O5" i="1"/>
  <c r="N18" i="1"/>
  <c r="Q18" i="1"/>
  <c r="P5" i="1"/>
  <c r="N5" i="1"/>
  <c r="S5" i="1"/>
  <c r="P18" i="1"/>
  <c r="M5" i="1"/>
  <c r="L18" i="1"/>
  <c r="K19" i="1"/>
  <c r="K29" i="1"/>
  <c r="K28" i="1"/>
  <c r="K27" i="1"/>
  <c r="K26" i="1"/>
  <c r="K25" i="1"/>
  <c r="K24" i="1"/>
  <c r="K23" i="1"/>
  <c r="K22" i="1"/>
  <c r="K21" i="1"/>
  <c r="K20" i="1"/>
  <c r="K6" i="1"/>
  <c r="W1345" i="4" l="1"/>
  <c r="W1344" i="4"/>
  <c r="W1343" i="4"/>
  <c r="W1342" i="4"/>
  <c r="W1341" i="4"/>
  <c r="W1340" i="4"/>
  <c r="W1339" i="4"/>
  <c r="W1338" i="4"/>
  <c r="W1337" i="4"/>
  <c r="W1336" i="4"/>
  <c r="W1335" i="4"/>
  <c r="W1334" i="4"/>
  <c r="W1333" i="4"/>
  <c r="W1332" i="4"/>
  <c r="W1331" i="4"/>
  <c r="W1330" i="4"/>
  <c r="W1329" i="4"/>
  <c r="W1328" i="4"/>
  <c r="W1327" i="4"/>
  <c r="W1326" i="4"/>
  <c r="W1325" i="4"/>
  <c r="W1324" i="4"/>
  <c r="W1323" i="4"/>
  <c r="W1322" i="4"/>
  <c r="W1321" i="4"/>
  <c r="W1320" i="4"/>
  <c r="W1319" i="4"/>
  <c r="W1318" i="4"/>
  <c r="W1317" i="4"/>
  <c r="W1316" i="4"/>
  <c r="W1315" i="4"/>
  <c r="W1314" i="4"/>
  <c r="W1313" i="4"/>
  <c r="W1312" i="4"/>
  <c r="W1311" i="4"/>
  <c r="W1310" i="4"/>
  <c r="W1309" i="4"/>
  <c r="W1308" i="4"/>
  <c r="W1307" i="4"/>
  <c r="W1306" i="4"/>
  <c r="W1305" i="4"/>
  <c r="W1304" i="4"/>
  <c r="W1303" i="4"/>
  <c r="W1302" i="4"/>
  <c r="W1301" i="4"/>
  <c r="W1300" i="4"/>
  <c r="W1299" i="4"/>
  <c r="W1298" i="4"/>
  <c r="W1297" i="4"/>
  <c r="W1296" i="4"/>
  <c r="W1295" i="4"/>
  <c r="W1294" i="4"/>
  <c r="W1293" i="4"/>
  <c r="W1292" i="4"/>
  <c r="W1291" i="4"/>
  <c r="W1290" i="4"/>
  <c r="W1289" i="4"/>
  <c r="W1288" i="4"/>
  <c r="W1287" i="4"/>
  <c r="W1286" i="4"/>
  <c r="W1285" i="4"/>
  <c r="W1284" i="4"/>
  <c r="W1283" i="4"/>
  <c r="W1282" i="4"/>
  <c r="W1281" i="4"/>
  <c r="W1280" i="4"/>
  <c r="W1279" i="4"/>
  <c r="W1278" i="4"/>
  <c r="W1277" i="4"/>
  <c r="W1276" i="4"/>
  <c r="W1275" i="4"/>
  <c r="W1274" i="4"/>
  <c r="W1273" i="4"/>
  <c r="W1272" i="4"/>
  <c r="W1271" i="4"/>
  <c r="W1270" i="4"/>
  <c r="W1269" i="4"/>
  <c r="W1268" i="4"/>
  <c r="W1267" i="4"/>
  <c r="W1266" i="4"/>
  <c r="W1265" i="4"/>
  <c r="W1264" i="4"/>
  <c r="W1263" i="4"/>
  <c r="W1262" i="4"/>
  <c r="W1261" i="4"/>
  <c r="W1260" i="4"/>
  <c r="W1259" i="4"/>
  <c r="W1258" i="4"/>
  <c r="W1257" i="4"/>
  <c r="W1256" i="4"/>
  <c r="W1255" i="4"/>
  <c r="W1254" i="4"/>
  <c r="W1253" i="4"/>
  <c r="W1252" i="4"/>
  <c r="W1251" i="4"/>
  <c r="W1250" i="4"/>
  <c r="W1249" i="4"/>
  <c r="W1248" i="4"/>
  <c r="W1247" i="4"/>
  <c r="W1246" i="4"/>
  <c r="W1245" i="4"/>
  <c r="W1244" i="4"/>
  <c r="W1243" i="4"/>
  <c r="W1242" i="4"/>
  <c r="W1241" i="4"/>
  <c r="W1240" i="4"/>
  <c r="W1239" i="4"/>
  <c r="W1238" i="4"/>
  <c r="W1237" i="4"/>
  <c r="W1236" i="4"/>
  <c r="W1235" i="4"/>
  <c r="W1234" i="4"/>
  <c r="W1233" i="4"/>
  <c r="W1232" i="4"/>
  <c r="W1231" i="4"/>
  <c r="W1230" i="4"/>
  <c r="W1229" i="4"/>
  <c r="W1228" i="4"/>
  <c r="W1227" i="4"/>
  <c r="W1226" i="4"/>
  <c r="W1225" i="4"/>
  <c r="W1224" i="4"/>
  <c r="W1223" i="4"/>
  <c r="W1222" i="4"/>
  <c r="W1221" i="4"/>
  <c r="W1220" i="4"/>
  <c r="W1219" i="4"/>
  <c r="W1218" i="4"/>
  <c r="W1217" i="4"/>
  <c r="W1216" i="4"/>
  <c r="W1215" i="4"/>
  <c r="W1214" i="4"/>
  <c r="W1213" i="4"/>
  <c r="W1212" i="4"/>
  <c r="W1211" i="4"/>
  <c r="W1210" i="4"/>
  <c r="W1209" i="4"/>
  <c r="W1208" i="4"/>
  <c r="W1207" i="4"/>
  <c r="W1206" i="4"/>
  <c r="W1205" i="4"/>
  <c r="W1204" i="4"/>
  <c r="W1203" i="4"/>
  <c r="W1202" i="4"/>
  <c r="W1201" i="4"/>
  <c r="W1200" i="4"/>
  <c r="W1199" i="4"/>
  <c r="W1198" i="4"/>
  <c r="W1197" i="4"/>
  <c r="W1196" i="4"/>
  <c r="W1195" i="4"/>
  <c r="W1194" i="4"/>
  <c r="W1193" i="4"/>
  <c r="W1192" i="4"/>
  <c r="W1191" i="4"/>
  <c r="W1190" i="4"/>
  <c r="W1189" i="4"/>
  <c r="W1188" i="4"/>
  <c r="W1187" i="4"/>
  <c r="W1186" i="4"/>
  <c r="W1185" i="4"/>
  <c r="W1184" i="4"/>
  <c r="W1183" i="4"/>
  <c r="W1182" i="4"/>
  <c r="W1181" i="4"/>
  <c r="W1180" i="4"/>
  <c r="W1179" i="4"/>
  <c r="W1178" i="4"/>
  <c r="W1177" i="4"/>
  <c r="W1176" i="4"/>
  <c r="W1175" i="4"/>
  <c r="W1174" i="4"/>
  <c r="W1173" i="4"/>
  <c r="W1172" i="4"/>
  <c r="W1171" i="4"/>
  <c r="W1170" i="4"/>
  <c r="W1169" i="4"/>
  <c r="W1168" i="4"/>
  <c r="W1167" i="4"/>
  <c r="W1166" i="4"/>
  <c r="W1165" i="4"/>
  <c r="W1164" i="4"/>
  <c r="W1163" i="4"/>
  <c r="W1162" i="4"/>
  <c r="W1161" i="4"/>
  <c r="W1160" i="4"/>
  <c r="W1159" i="4"/>
  <c r="W1158" i="4"/>
  <c r="W1157" i="4"/>
  <c r="W1156" i="4"/>
  <c r="W1155" i="4"/>
  <c r="W1154" i="4"/>
  <c r="W1153" i="4"/>
  <c r="W1152" i="4"/>
  <c r="W1151" i="4"/>
  <c r="W1150" i="4"/>
  <c r="W1149" i="4"/>
  <c r="W1148" i="4"/>
  <c r="W1147" i="4"/>
  <c r="W1146" i="4"/>
  <c r="W1145" i="4"/>
  <c r="W1144" i="4"/>
  <c r="W1143" i="4"/>
  <c r="W1142" i="4"/>
  <c r="W1141" i="4"/>
  <c r="W1140" i="4"/>
  <c r="W1139" i="4"/>
  <c r="W1138" i="4"/>
  <c r="W1137" i="4"/>
  <c r="W1136" i="4"/>
  <c r="W1135" i="4"/>
  <c r="W1134" i="4"/>
  <c r="W1133" i="4"/>
  <c r="W1132" i="4"/>
  <c r="W1131" i="4"/>
  <c r="W1130" i="4"/>
  <c r="W1129" i="4"/>
  <c r="W1128" i="4"/>
  <c r="W1127" i="4"/>
  <c r="W1126" i="4"/>
  <c r="W1125" i="4"/>
  <c r="W1124" i="4"/>
  <c r="W1123" i="4"/>
  <c r="W1122" i="4"/>
  <c r="W1121" i="4"/>
  <c r="W1120" i="4"/>
  <c r="W1119" i="4"/>
  <c r="W1118" i="4"/>
  <c r="W1117" i="4"/>
  <c r="W1116" i="4"/>
  <c r="W1115" i="4"/>
  <c r="W1114" i="4"/>
  <c r="W1113" i="4"/>
  <c r="W1112" i="4"/>
  <c r="W1111" i="4"/>
  <c r="W1110" i="4"/>
  <c r="W1109" i="4"/>
  <c r="W1108" i="4"/>
  <c r="W1107" i="4"/>
  <c r="W1106" i="4"/>
  <c r="W1105" i="4"/>
  <c r="W1104" i="4"/>
  <c r="W1103" i="4"/>
  <c r="W1102" i="4"/>
  <c r="W1101" i="4"/>
  <c r="W1100" i="4"/>
  <c r="W1099" i="4"/>
  <c r="W1098" i="4"/>
  <c r="W1097" i="4"/>
  <c r="W1096" i="4"/>
  <c r="W1095" i="4"/>
  <c r="W1094" i="4"/>
  <c r="W1093" i="4"/>
  <c r="W1092" i="4"/>
  <c r="W1091" i="4"/>
  <c r="W1090" i="4"/>
  <c r="W1089" i="4"/>
  <c r="W1088" i="4"/>
  <c r="W1087" i="4"/>
  <c r="W1086" i="4"/>
  <c r="W1085" i="4"/>
  <c r="W1084" i="4"/>
  <c r="W1083" i="4"/>
  <c r="W1082" i="4"/>
  <c r="W1081" i="4"/>
  <c r="W1080" i="4"/>
  <c r="W1079" i="4"/>
  <c r="W1078" i="4"/>
  <c r="W1077" i="4"/>
  <c r="W1076" i="4"/>
  <c r="W1075" i="4"/>
  <c r="W1074" i="4"/>
  <c r="W1073" i="4"/>
  <c r="W1072" i="4"/>
  <c r="W1071" i="4"/>
  <c r="W1070" i="4"/>
  <c r="W1069" i="4"/>
  <c r="W1068" i="4"/>
  <c r="W1067" i="4"/>
  <c r="W1066" i="4"/>
  <c r="W1065" i="4"/>
  <c r="W1064" i="4"/>
  <c r="W1063" i="4"/>
  <c r="W1062" i="4"/>
  <c r="W1061" i="4"/>
  <c r="W1060" i="4"/>
  <c r="W1059" i="4"/>
  <c r="W1058" i="4"/>
  <c r="W1057" i="4"/>
  <c r="W1056" i="4"/>
  <c r="W1055" i="4"/>
  <c r="W1054" i="4"/>
  <c r="W1053" i="4"/>
  <c r="W1052" i="4"/>
  <c r="W1051" i="4"/>
  <c r="W1050" i="4"/>
  <c r="W1049" i="4"/>
  <c r="W1048" i="4"/>
  <c r="W1047" i="4"/>
  <c r="W1046" i="4"/>
  <c r="W1045" i="4"/>
  <c r="W1044" i="4"/>
  <c r="W1043" i="4"/>
  <c r="W1042" i="4"/>
  <c r="W1041" i="4"/>
  <c r="W1040" i="4"/>
  <c r="W1039" i="4"/>
  <c r="W1038" i="4"/>
  <c r="W1037" i="4"/>
  <c r="W1036" i="4"/>
  <c r="W1035" i="4"/>
  <c r="W1034" i="4"/>
  <c r="W1033" i="4"/>
  <c r="W1032" i="4"/>
  <c r="W1031" i="4"/>
  <c r="W1030" i="4"/>
  <c r="W1029" i="4"/>
  <c r="W1028" i="4"/>
  <c r="W1027" i="4"/>
  <c r="W1026" i="4"/>
  <c r="W1025" i="4"/>
  <c r="W1024" i="4"/>
  <c r="W1023" i="4"/>
  <c r="W1022" i="4"/>
  <c r="W1021" i="4"/>
  <c r="W1020" i="4"/>
  <c r="W1019" i="4"/>
  <c r="W1018" i="4"/>
  <c r="W1017" i="4"/>
  <c r="W1016" i="4"/>
  <c r="W1015" i="4"/>
  <c r="W1014" i="4"/>
  <c r="W1013" i="4"/>
  <c r="W1012" i="4"/>
  <c r="W1011" i="4"/>
  <c r="W1010" i="4"/>
  <c r="W1009" i="4"/>
  <c r="W1008" i="4"/>
  <c r="W1007" i="4"/>
  <c r="W1006" i="4"/>
  <c r="W1005" i="4"/>
  <c r="W1004" i="4"/>
  <c r="W1003" i="4"/>
  <c r="W1002" i="4"/>
  <c r="W1001" i="4"/>
  <c r="W1000" i="4"/>
  <c r="W999" i="4"/>
  <c r="W998" i="4"/>
  <c r="W997" i="4"/>
  <c r="W996" i="4"/>
  <c r="W995" i="4"/>
  <c r="W994" i="4"/>
  <c r="W993" i="4"/>
  <c r="W992" i="4"/>
  <c r="W991" i="4"/>
  <c r="W990" i="4"/>
  <c r="W989" i="4"/>
  <c r="W988" i="4"/>
  <c r="W987" i="4"/>
  <c r="W986" i="4"/>
  <c r="W985" i="4"/>
  <c r="W984" i="4"/>
  <c r="W983" i="4"/>
  <c r="W982" i="4"/>
  <c r="W981" i="4"/>
  <c r="W980" i="4"/>
  <c r="W979" i="4"/>
  <c r="W978" i="4"/>
  <c r="W977" i="4"/>
  <c r="W976" i="4"/>
  <c r="W975" i="4"/>
  <c r="W974" i="4"/>
  <c r="W973" i="4"/>
  <c r="W972" i="4"/>
  <c r="W971" i="4"/>
  <c r="W970" i="4"/>
  <c r="W969" i="4"/>
  <c r="W968" i="4"/>
  <c r="W967" i="4"/>
  <c r="W966" i="4"/>
  <c r="W965" i="4"/>
  <c r="W964" i="4"/>
  <c r="W963" i="4"/>
  <c r="W962" i="4"/>
  <c r="W961" i="4"/>
  <c r="W960" i="4"/>
  <c r="W959" i="4"/>
  <c r="W958" i="4"/>
  <c r="W957" i="4"/>
  <c r="W956" i="4"/>
  <c r="W955" i="4"/>
  <c r="W954" i="4"/>
  <c r="W953" i="4"/>
  <c r="W952" i="4"/>
  <c r="W951" i="4"/>
  <c r="W950" i="4"/>
  <c r="W949" i="4"/>
  <c r="W948" i="4"/>
  <c r="W947" i="4"/>
  <c r="W946" i="4"/>
  <c r="W945" i="4"/>
  <c r="W944" i="4"/>
  <c r="W943" i="4"/>
  <c r="W942" i="4"/>
  <c r="W941" i="4"/>
  <c r="W940" i="4"/>
  <c r="W939" i="4"/>
  <c r="W938" i="4"/>
  <c r="W937" i="4"/>
  <c r="W936" i="4"/>
  <c r="W935" i="4"/>
  <c r="W934" i="4"/>
  <c r="W933" i="4"/>
  <c r="W932" i="4"/>
  <c r="W931" i="4"/>
  <c r="W930" i="4"/>
  <c r="W929" i="4"/>
  <c r="W928" i="4"/>
  <c r="W927" i="4"/>
  <c r="W926" i="4"/>
  <c r="W925" i="4"/>
  <c r="W924" i="4"/>
  <c r="W923" i="4"/>
  <c r="W922" i="4"/>
  <c r="W921" i="4"/>
  <c r="W920" i="4"/>
  <c r="W919" i="4"/>
  <c r="W918" i="4"/>
  <c r="W917" i="4"/>
  <c r="W916" i="4"/>
  <c r="W915" i="4"/>
  <c r="W914" i="4"/>
  <c r="W913" i="4"/>
  <c r="W912" i="4"/>
  <c r="W911" i="4"/>
  <c r="W910" i="4"/>
  <c r="W909" i="4"/>
  <c r="W908" i="4"/>
  <c r="W907" i="4"/>
  <c r="W906" i="4"/>
  <c r="W905" i="4"/>
  <c r="W904" i="4"/>
  <c r="W903" i="4"/>
  <c r="W902" i="4"/>
  <c r="W901" i="4"/>
  <c r="W900" i="4"/>
  <c r="W899" i="4"/>
  <c r="W898" i="4"/>
  <c r="W897" i="4"/>
  <c r="W896" i="4"/>
  <c r="W895" i="4"/>
  <c r="W894" i="4"/>
  <c r="W893" i="4"/>
  <c r="W892" i="4"/>
  <c r="W891" i="4"/>
  <c r="W890" i="4"/>
  <c r="W889" i="4"/>
  <c r="W888" i="4"/>
  <c r="W887" i="4"/>
  <c r="W886" i="4"/>
  <c r="W885" i="4"/>
  <c r="W884" i="4"/>
  <c r="W883" i="4"/>
  <c r="W882" i="4"/>
  <c r="W881" i="4"/>
  <c r="W880" i="4"/>
  <c r="W879" i="4"/>
  <c r="W878" i="4"/>
  <c r="W877" i="4"/>
  <c r="W876" i="4"/>
  <c r="W875" i="4"/>
  <c r="W874" i="4"/>
  <c r="W873" i="4"/>
  <c r="W872" i="4"/>
  <c r="W871" i="4"/>
  <c r="W870" i="4"/>
  <c r="W869" i="4"/>
  <c r="W868" i="4"/>
  <c r="W867" i="4"/>
  <c r="W866" i="4"/>
  <c r="W865" i="4"/>
  <c r="W864" i="4"/>
  <c r="W863" i="4"/>
  <c r="W862" i="4"/>
  <c r="W861" i="4"/>
  <c r="W860" i="4"/>
  <c r="W859" i="4"/>
  <c r="W858" i="4"/>
  <c r="W857" i="4"/>
  <c r="W856" i="4"/>
  <c r="W855" i="4"/>
  <c r="W854" i="4"/>
  <c r="W853" i="4"/>
  <c r="W852" i="4"/>
  <c r="W851" i="4"/>
  <c r="W850" i="4"/>
  <c r="W849" i="4"/>
  <c r="W848" i="4"/>
  <c r="W847" i="4"/>
  <c r="W846" i="4"/>
  <c r="W845" i="4"/>
  <c r="W844" i="4"/>
  <c r="W843" i="4"/>
  <c r="W842" i="4"/>
  <c r="W841" i="4"/>
  <c r="W840" i="4"/>
  <c r="W839" i="4"/>
  <c r="W838" i="4"/>
  <c r="W837" i="4"/>
  <c r="W836" i="4"/>
  <c r="W835" i="4"/>
  <c r="W834" i="4"/>
  <c r="W833" i="4"/>
  <c r="W832" i="4"/>
  <c r="W831" i="4"/>
  <c r="W830" i="4"/>
  <c r="W829" i="4"/>
  <c r="W828" i="4"/>
  <c r="W827" i="4"/>
  <c r="W826" i="4"/>
  <c r="W825" i="4"/>
  <c r="W824" i="4"/>
  <c r="W823" i="4"/>
  <c r="W822" i="4"/>
  <c r="W821" i="4"/>
  <c r="W820" i="4"/>
  <c r="W819" i="4"/>
  <c r="W818" i="4"/>
  <c r="W817" i="4"/>
  <c r="W816" i="4"/>
  <c r="W815" i="4"/>
  <c r="W814" i="4"/>
  <c r="W813" i="4"/>
  <c r="W812" i="4"/>
  <c r="W811" i="4"/>
  <c r="W810" i="4"/>
  <c r="W809" i="4"/>
  <c r="W808" i="4"/>
  <c r="W807" i="4"/>
  <c r="W806" i="4"/>
  <c r="W805" i="4"/>
  <c r="W804" i="4"/>
  <c r="W803" i="4"/>
  <c r="W802" i="4"/>
  <c r="W801" i="4"/>
  <c r="W800" i="4"/>
  <c r="W799" i="4"/>
  <c r="W798" i="4"/>
  <c r="W797" i="4"/>
  <c r="W796" i="4"/>
  <c r="W795" i="4"/>
  <c r="W794" i="4"/>
  <c r="W793" i="4"/>
  <c r="W792" i="4"/>
  <c r="W791" i="4"/>
  <c r="W790" i="4"/>
  <c r="W789" i="4"/>
  <c r="W788" i="4"/>
  <c r="W787" i="4"/>
  <c r="W786" i="4"/>
  <c r="W785" i="4"/>
  <c r="W784" i="4"/>
  <c r="W783" i="4"/>
  <c r="W782" i="4"/>
  <c r="W781" i="4"/>
  <c r="W780" i="4"/>
  <c r="W779" i="4"/>
  <c r="W778" i="4"/>
  <c r="W777" i="4"/>
  <c r="W776" i="4"/>
  <c r="W775" i="4"/>
  <c r="W774" i="4"/>
  <c r="W773" i="4"/>
  <c r="W772" i="4"/>
  <c r="W771" i="4"/>
  <c r="W770" i="4"/>
  <c r="W769" i="4"/>
  <c r="W768" i="4"/>
  <c r="W767" i="4"/>
  <c r="W766" i="4"/>
  <c r="W765" i="4"/>
  <c r="W764" i="4"/>
  <c r="W763" i="4"/>
  <c r="W762" i="4"/>
  <c r="W761" i="4"/>
  <c r="W760" i="4"/>
  <c r="W759" i="4"/>
  <c r="W758" i="4"/>
  <c r="W757" i="4"/>
  <c r="W756" i="4"/>
  <c r="W755" i="4"/>
  <c r="W754" i="4"/>
  <c r="W753" i="4"/>
  <c r="W752" i="4"/>
  <c r="W751" i="4"/>
  <c r="W750" i="4"/>
  <c r="W749" i="4"/>
  <c r="W748" i="4"/>
  <c r="W747" i="4"/>
  <c r="W746" i="4"/>
  <c r="W745" i="4"/>
  <c r="W744" i="4"/>
  <c r="W743" i="4"/>
  <c r="W742" i="4"/>
  <c r="W741" i="4"/>
  <c r="W740" i="4"/>
  <c r="W739" i="4"/>
  <c r="W738" i="4"/>
  <c r="W737" i="4"/>
  <c r="W736" i="4"/>
  <c r="W735" i="4"/>
  <c r="W734" i="4"/>
  <c r="W733" i="4"/>
  <c r="W732" i="4"/>
  <c r="W731" i="4"/>
  <c r="W730" i="4"/>
  <c r="W729" i="4"/>
  <c r="W728" i="4"/>
  <c r="W727" i="4"/>
  <c r="W726" i="4"/>
  <c r="W725" i="4"/>
  <c r="W724" i="4"/>
  <c r="W723" i="4"/>
  <c r="W722" i="4"/>
  <c r="W721" i="4"/>
  <c r="W720" i="4"/>
  <c r="W719" i="4"/>
  <c r="W718" i="4"/>
  <c r="W717" i="4"/>
  <c r="W716" i="4"/>
  <c r="W715" i="4"/>
  <c r="W714" i="4"/>
  <c r="W713" i="4"/>
  <c r="W712" i="4"/>
  <c r="W711" i="4"/>
  <c r="W710" i="4"/>
  <c r="W709" i="4"/>
  <c r="W708" i="4"/>
  <c r="W707" i="4"/>
  <c r="W706" i="4"/>
  <c r="W705" i="4"/>
  <c r="W704" i="4"/>
  <c r="W703" i="4"/>
  <c r="W702" i="4"/>
  <c r="W701" i="4"/>
  <c r="W700" i="4"/>
  <c r="W699" i="4"/>
  <c r="W698" i="4"/>
  <c r="W697" i="4"/>
  <c r="W696" i="4"/>
  <c r="W695" i="4"/>
  <c r="W694" i="4"/>
  <c r="W693" i="4"/>
  <c r="W692" i="4"/>
  <c r="W691" i="4"/>
  <c r="W690" i="4"/>
  <c r="W689" i="4"/>
  <c r="W688" i="4"/>
  <c r="W687" i="4"/>
  <c r="W686" i="4"/>
  <c r="W685" i="4"/>
  <c r="W684" i="4"/>
  <c r="W683" i="4"/>
  <c r="W682" i="4"/>
  <c r="W681" i="4"/>
  <c r="W680" i="4"/>
  <c r="W679" i="4"/>
  <c r="W678" i="4"/>
  <c r="W677" i="4"/>
  <c r="W676" i="4"/>
  <c r="W675" i="4"/>
  <c r="W674" i="4"/>
  <c r="W673" i="4"/>
  <c r="W672" i="4"/>
  <c r="W671" i="4"/>
  <c r="W670" i="4"/>
  <c r="W669" i="4"/>
  <c r="W668" i="4"/>
  <c r="W667" i="4"/>
  <c r="W666" i="4"/>
  <c r="W665" i="4"/>
  <c r="W664" i="4"/>
  <c r="W663" i="4"/>
  <c r="W662" i="4"/>
  <c r="W661" i="4"/>
  <c r="W660" i="4"/>
  <c r="W659" i="4"/>
  <c r="W658" i="4"/>
  <c r="W657" i="4"/>
  <c r="W656" i="4"/>
  <c r="W655" i="4"/>
  <c r="W654" i="4"/>
  <c r="W653" i="4"/>
  <c r="W652" i="4"/>
  <c r="W651" i="4"/>
  <c r="W650" i="4"/>
  <c r="W649" i="4"/>
  <c r="W648" i="4"/>
  <c r="W647" i="4"/>
  <c r="W646" i="4"/>
  <c r="W645" i="4"/>
  <c r="W644" i="4"/>
  <c r="W643" i="4"/>
  <c r="W642" i="4"/>
  <c r="W641" i="4"/>
  <c r="W640" i="4"/>
  <c r="W639" i="4"/>
  <c r="W638" i="4"/>
  <c r="W637" i="4"/>
  <c r="W636" i="4"/>
  <c r="W635" i="4"/>
  <c r="W634" i="4"/>
  <c r="W633" i="4"/>
  <c r="W632" i="4"/>
  <c r="W631" i="4"/>
  <c r="W630" i="4"/>
  <c r="W629" i="4"/>
  <c r="W628" i="4"/>
  <c r="W627" i="4"/>
  <c r="W626" i="4"/>
  <c r="W625" i="4"/>
  <c r="W624" i="4"/>
  <c r="W623" i="4"/>
  <c r="W622" i="4"/>
  <c r="W621" i="4"/>
  <c r="W620" i="4"/>
  <c r="W619" i="4"/>
  <c r="W618" i="4"/>
  <c r="W617" i="4"/>
  <c r="W616" i="4"/>
  <c r="W615" i="4"/>
  <c r="W614" i="4"/>
  <c r="W613" i="4"/>
  <c r="W612" i="4"/>
  <c r="W611" i="4"/>
  <c r="W610" i="4"/>
  <c r="W609" i="4"/>
  <c r="W608" i="4"/>
  <c r="W607" i="4"/>
  <c r="W606" i="4"/>
  <c r="W605" i="4"/>
  <c r="W604" i="4"/>
  <c r="W603" i="4"/>
  <c r="W602" i="4"/>
  <c r="W601" i="4"/>
  <c r="W600" i="4"/>
  <c r="W599" i="4"/>
  <c r="W598" i="4"/>
  <c r="W597" i="4"/>
  <c r="W596" i="4"/>
  <c r="W595" i="4"/>
  <c r="W594" i="4"/>
  <c r="W593" i="4"/>
  <c r="W592" i="4"/>
  <c r="W591" i="4"/>
  <c r="W590" i="4"/>
  <c r="W589" i="4"/>
  <c r="W588" i="4"/>
  <c r="W587" i="4"/>
  <c r="W586" i="4"/>
  <c r="W585" i="4"/>
  <c r="W584" i="4"/>
  <c r="W583" i="4"/>
  <c r="W582" i="4"/>
  <c r="W581" i="4"/>
  <c r="W580" i="4"/>
  <c r="W579" i="4"/>
  <c r="W578" i="4"/>
  <c r="W577" i="4"/>
  <c r="W576" i="4"/>
  <c r="W575" i="4"/>
  <c r="W574" i="4"/>
  <c r="W573" i="4"/>
  <c r="W572" i="4"/>
  <c r="W571" i="4"/>
  <c r="W570" i="4"/>
  <c r="W569" i="4"/>
  <c r="W568" i="4"/>
  <c r="W567" i="4"/>
  <c r="W566" i="4"/>
  <c r="W565" i="4"/>
  <c r="W564" i="4"/>
  <c r="W563" i="4"/>
  <c r="W562" i="4"/>
  <c r="W561" i="4"/>
  <c r="W560" i="4"/>
  <c r="W559" i="4"/>
  <c r="W558" i="4"/>
  <c r="W557" i="4"/>
  <c r="W556" i="4"/>
  <c r="W555" i="4"/>
  <c r="W554" i="4"/>
  <c r="W553" i="4"/>
  <c r="W552" i="4"/>
  <c r="W551" i="4"/>
  <c r="W550" i="4"/>
  <c r="W549" i="4"/>
  <c r="W548" i="4"/>
  <c r="W547" i="4"/>
  <c r="W546" i="4"/>
  <c r="W545" i="4"/>
  <c r="W544" i="4"/>
  <c r="W543" i="4"/>
  <c r="W542" i="4"/>
  <c r="W541" i="4"/>
  <c r="W540" i="4"/>
  <c r="W539" i="4"/>
  <c r="W538" i="4"/>
  <c r="W537" i="4"/>
  <c r="W536" i="4"/>
  <c r="W535" i="4"/>
  <c r="W534" i="4"/>
  <c r="W533" i="4"/>
  <c r="W532" i="4"/>
  <c r="W531" i="4"/>
  <c r="W530" i="4"/>
  <c r="W529" i="4"/>
  <c r="W528" i="4"/>
  <c r="W527" i="4"/>
  <c r="W526" i="4"/>
  <c r="W525" i="4"/>
  <c r="W524" i="4"/>
  <c r="W523" i="4"/>
  <c r="W522" i="4"/>
  <c r="W521" i="4"/>
  <c r="W520" i="4"/>
  <c r="W519" i="4"/>
  <c r="W518" i="4"/>
  <c r="W517" i="4"/>
  <c r="W516" i="4"/>
  <c r="W515" i="4"/>
  <c r="W514" i="4"/>
  <c r="W513" i="4"/>
  <c r="W512" i="4"/>
  <c r="W511" i="4"/>
  <c r="W510" i="4"/>
  <c r="W509" i="4"/>
  <c r="W508" i="4"/>
  <c r="W507" i="4"/>
  <c r="W506" i="4"/>
  <c r="W505" i="4"/>
  <c r="W504" i="4"/>
  <c r="W503" i="4"/>
  <c r="W502" i="4"/>
  <c r="W501" i="4"/>
  <c r="W500" i="4"/>
  <c r="W499" i="4"/>
  <c r="W498" i="4"/>
  <c r="W497" i="4"/>
  <c r="W496" i="4"/>
  <c r="W495" i="4"/>
  <c r="W494" i="4"/>
  <c r="W493" i="4"/>
  <c r="W492" i="4"/>
  <c r="W491" i="4"/>
  <c r="W490" i="4"/>
  <c r="W489" i="4"/>
  <c r="W488" i="4"/>
  <c r="W487" i="4"/>
  <c r="W486" i="4"/>
  <c r="W485" i="4"/>
  <c r="W484" i="4"/>
  <c r="W483" i="4"/>
  <c r="W482" i="4"/>
  <c r="W481" i="4"/>
  <c r="W480" i="4"/>
  <c r="W479" i="4"/>
  <c r="W478" i="4"/>
  <c r="W477" i="4"/>
  <c r="W476" i="4"/>
  <c r="W475" i="4"/>
  <c r="W474" i="4"/>
  <c r="W473" i="4"/>
  <c r="W472" i="4"/>
  <c r="W471" i="4"/>
  <c r="W470" i="4"/>
  <c r="W469" i="4"/>
  <c r="W468" i="4"/>
  <c r="W467" i="4"/>
  <c r="W466" i="4"/>
  <c r="W465" i="4"/>
  <c r="W464" i="4"/>
  <c r="W463" i="4"/>
  <c r="W462" i="4"/>
  <c r="W461" i="4"/>
  <c r="W460" i="4"/>
  <c r="W459" i="4"/>
  <c r="W458" i="4"/>
  <c r="W457" i="4"/>
  <c r="W456" i="4"/>
  <c r="W455" i="4"/>
  <c r="W454" i="4"/>
  <c r="W453" i="4"/>
  <c r="W452" i="4"/>
  <c r="W451" i="4"/>
  <c r="W450" i="4"/>
  <c r="W449" i="4"/>
  <c r="W448" i="4"/>
  <c r="W447" i="4"/>
  <c r="W446" i="4"/>
  <c r="W445" i="4"/>
  <c r="W444" i="4"/>
  <c r="W443" i="4"/>
  <c r="W442" i="4"/>
  <c r="W441" i="4"/>
  <c r="W440" i="4"/>
  <c r="W439" i="4"/>
  <c r="W438" i="4"/>
  <c r="W437" i="4"/>
  <c r="W436" i="4"/>
  <c r="W435" i="4"/>
  <c r="W434" i="4"/>
  <c r="W433" i="4"/>
  <c r="W432" i="4"/>
  <c r="W431" i="4"/>
  <c r="W430" i="4"/>
  <c r="W429" i="4"/>
  <c r="W428" i="4"/>
  <c r="W427" i="4"/>
  <c r="W426" i="4"/>
  <c r="W425" i="4"/>
  <c r="W424" i="4"/>
  <c r="W423" i="4"/>
  <c r="W422" i="4"/>
  <c r="W421" i="4"/>
  <c r="W420" i="4"/>
  <c r="W419" i="4"/>
  <c r="W418" i="4"/>
  <c r="W417" i="4"/>
  <c r="W416" i="4"/>
  <c r="W415" i="4"/>
  <c r="W414" i="4"/>
  <c r="W413" i="4"/>
  <c r="W412" i="4"/>
  <c r="W411" i="4"/>
  <c r="W410" i="4"/>
  <c r="W409" i="4"/>
  <c r="W408" i="4"/>
  <c r="W407" i="4"/>
  <c r="W406" i="4"/>
  <c r="W405" i="4"/>
  <c r="W404" i="4"/>
  <c r="W403" i="4"/>
  <c r="W402" i="4"/>
  <c r="W401" i="4"/>
  <c r="W400" i="4"/>
  <c r="W399" i="4"/>
  <c r="W398" i="4"/>
  <c r="W397" i="4"/>
  <c r="W396" i="4"/>
  <c r="W395" i="4"/>
  <c r="W394" i="4"/>
  <c r="W393" i="4"/>
  <c r="W392" i="4"/>
  <c r="W391" i="4"/>
  <c r="W390" i="4"/>
  <c r="W389" i="4"/>
  <c r="W388" i="4"/>
  <c r="W387" i="4"/>
  <c r="W386" i="4"/>
  <c r="W385" i="4"/>
  <c r="W384" i="4"/>
  <c r="W383" i="4"/>
  <c r="W382" i="4"/>
  <c r="W381" i="4"/>
  <c r="W380" i="4"/>
  <c r="W379" i="4"/>
  <c r="W378" i="4"/>
  <c r="W377" i="4"/>
  <c r="W376" i="4"/>
  <c r="W375" i="4"/>
  <c r="W374" i="4"/>
  <c r="W373" i="4"/>
  <c r="W372" i="4"/>
  <c r="W371" i="4"/>
  <c r="W370" i="4"/>
  <c r="W369" i="4"/>
  <c r="W368" i="4"/>
  <c r="W367" i="4"/>
  <c r="W366" i="4"/>
  <c r="W365" i="4"/>
  <c r="W364" i="4"/>
  <c r="W363" i="4"/>
  <c r="W362" i="4"/>
  <c r="W361" i="4"/>
  <c r="W360" i="4"/>
  <c r="W359" i="4"/>
  <c r="W358" i="4"/>
  <c r="W357" i="4"/>
  <c r="W356" i="4"/>
  <c r="W355" i="4"/>
  <c r="W354" i="4"/>
  <c r="W353" i="4"/>
  <c r="W352" i="4"/>
  <c r="W351" i="4"/>
  <c r="W350" i="4"/>
  <c r="W349" i="4"/>
  <c r="W348" i="4"/>
  <c r="W347" i="4"/>
  <c r="W346" i="4"/>
  <c r="W345" i="4"/>
  <c r="W344" i="4"/>
  <c r="W343" i="4"/>
  <c r="W342" i="4"/>
  <c r="W341" i="4"/>
  <c r="W340" i="4"/>
  <c r="W339" i="4"/>
  <c r="W338" i="4"/>
  <c r="W337" i="4"/>
  <c r="W336" i="4"/>
  <c r="W335" i="4"/>
  <c r="W334" i="4"/>
  <c r="W333" i="4"/>
  <c r="W332" i="4"/>
  <c r="W331" i="4"/>
  <c r="W330" i="4"/>
  <c r="W329" i="4"/>
  <c r="W328" i="4"/>
  <c r="W327" i="4"/>
  <c r="W326" i="4"/>
  <c r="W325" i="4"/>
  <c r="W324" i="4"/>
  <c r="W323" i="4"/>
  <c r="W322" i="4"/>
  <c r="W321" i="4"/>
  <c r="W320" i="4"/>
  <c r="W319" i="4"/>
  <c r="W318" i="4"/>
  <c r="W317" i="4"/>
  <c r="W316" i="4"/>
  <c r="W315" i="4"/>
  <c r="W314" i="4"/>
  <c r="W313" i="4"/>
  <c r="W312" i="4"/>
  <c r="W311" i="4"/>
  <c r="W310" i="4"/>
  <c r="W309" i="4"/>
  <c r="W308" i="4"/>
  <c r="W307" i="4"/>
  <c r="W306" i="4"/>
  <c r="W305" i="4"/>
  <c r="W304" i="4"/>
  <c r="W303" i="4"/>
  <c r="W302" i="4"/>
  <c r="W301" i="4"/>
  <c r="W300" i="4"/>
  <c r="W299" i="4"/>
  <c r="W298" i="4"/>
  <c r="W297" i="4"/>
  <c r="W296" i="4"/>
  <c r="W295" i="4"/>
  <c r="W294" i="4"/>
  <c r="W293" i="4"/>
  <c r="W292" i="4"/>
  <c r="W291" i="4"/>
  <c r="W290" i="4"/>
  <c r="W289" i="4"/>
  <c r="W288" i="4"/>
  <c r="W287" i="4"/>
  <c r="W286" i="4"/>
  <c r="W285" i="4"/>
  <c r="W284" i="4"/>
  <c r="W283" i="4"/>
  <c r="W282" i="4"/>
  <c r="W281" i="4"/>
  <c r="W280" i="4"/>
  <c r="W279" i="4"/>
  <c r="W278" i="4"/>
  <c r="W277" i="4"/>
  <c r="W276" i="4"/>
  <c r="W275" i="4"/>
  <c r="W274" i="4"/>
  <c r="W273" i="4"/>
  <c r="W272" i="4"/>
  <c r="W271" i="4"/>
  <c r="W270" i="4"/>
  <c r="W269" i="4"/>
  <c r="W268" i="4"/>
  <c r="W267" i="4"/>
  <c r="W266" i="4"/>
  <c r="W265" i="4"/>
  <c r="W264" i="4"/>
  <c r="W263" i="4"/>
  <c r="W262" i="4"/>
  <c r="W261" i="4"/>
  <c r="W260" i="4"/>
  <c r="W259" i="4"/>
  <c r="W258" i="4"/>
  <c r="W257" i="4"/>
  <c r="W256" i="4"/>
  <c r="W255" i="4"/>
  <c r="W254" i="4"/>
  <c r="W253" i="4"/>
  <c r="W252" i="4"/>
  <c r="W251" i="4"/>
  <c r="W250" i="4"/>
  <c r="W249" i="4"/>
  <c r="W248" i="4"/>
  <c r="W247" i="4"/>
  <c r="W246" i="4"/>
  <c r="W245" i="4"/>
  <c r="W244" i="4"/>
  <c r="W243" i="4"/>
  <c r="W242" i="4"/>
  <c r="W241" i="4"/>
  <c r="W240" i="4"/>
  <c r="W239" i="4"/>
  <c r="W238" i="4"/>
  <c r="W237" i="4"/>
  <c r="W236" i="4"/>
  <c r="W235" i="4"/>
  <c r="W234" i="4"/>
  <c r="W233" i="4"/>
  <c r="W232" i="4"/>
  <c r="W231" i="4"/>
  <c r="W230" i="4"/>
  <c r="W229" i="4"/>
  <c r="W228" i="4"/>
  <c r="W227" i="4"/>
  <c r="W226" i="4"/>
  <c r="W225" i="4"/>
  <c r="W224" i="4"/>
  <c r="W223" i="4"/>
  <c r="W222" i="4"/>
  <c r="W221" i="4"/>
  <c r="W220" i="4"/>
  <c r="W219" i="4"/>
  <c r="W218" i="4"/>
  <c r="W217" i="4"/>
  <c r="W216" i="4"/>
  <c r="W215" i="4"/>
  <c r="W214" i="4"/>
  <c r="W213" i="4"/>
  <c r="W212" i="4"/>
  <c r="W211" i="4"/>
  <c r="W210" i="4"/>
  <c r="W209" i="4"/>
  <c r="W208" i="4"/>
  <c r="W207" i="4"/>
  <c r="W206" i="4"/>
  <c r="W205" i="4"/>
  <c r="W204" i="4"/>
  <c r="W203" i="4"/>
  <c r="W202" i="4"/>
  <c r="W201" i="4"/>
  <c r="W200" i="4"/>
  <c r="W199" i="4"/>
  <c r="W198" i="4"/>
  <c r="W197" i="4"/>
  <c r="W196" i="4"/>
  <c r="W195" i="4"/>
  <c r="W194" i="4"/>
  <c r="W193" i="4"/>
  <c r="W192" i="4"/>
  <c r="W191" i="4"/>
  <c r="W190" i="4"/>
  <c r="W189" i="4"/>
  <c r="W188" i="4"/>
  <c r="W187" i="4"/>
  <c r="W186" i="4"/>
  <c r="W185" i="4"/>
  <c r="W184" i="4"/>
  <c r="W183" i="4"/>
  <c r="W182" i="4"/>
  <c r="W181" i="4"/>
  <c r="W180" i="4"/>
  <c r="W179" i="4"/>
  <c r="W178" i="4"/>
  <c r="W177" i="4"/>
  <c r="W176" i="4"/>
  <c r="W175" i="4"/>
  <c r="W174" i="4"/>
  <c r="W173" i="4"/>
  <c r="W172" i="4"/>
  <c r="W171" i="4"/>
  <c r="W170" i="4"/>
  <c r="W169" i="4"/>
  <c r="W168" i="4"/>
  <c r="W167" i="4"/>
  <c r="W166" i="4"/>
  <c r="W165" i="4"/>
  <c r="W164" i="4"/>
  <c r="W163" i="4"/>
  <c r="W162" i="4"/>
  <c r="W161" i="4"/>
  <c r="W160" i="4"/>
  <c r="W159" i="4"/>
  <c r="W158" i="4"/>
  <c r="W157" i="4"/>
  <c r="W156" i="4"/>
  <c r="W155" i="4"/>
  <c r="W154" i="4"/>
  <c r="W153" i="4"/>
  <c r="W152" i="4"/>
  <c r="W151" i="4"/>
  <c r="W150" i="4"/>
  <c r="W149" i="4"/>
  <c r="W148" i="4"/>
  <c r="W147" i="4"/>
  <c r="W146" i="4"/>
  <c r="W145" i="4"/>
  <c r="W144" i="4"/>
  <c r="W143" i="4"/>
  <c r="W142" i="4"/>
  <c r="W141" i="4"/>
  <c r="W140" i="4"/>
  <c r="W139" i="4"/>
  <c r="W138" i="4"/>
  <c r="W137" i="4"/>
  <c r="W136" i="4"/>
  <c r="W135" i="4"/>
  <c r="W134" i="4"/>
  <c r="W133" i="4"/>
  <c r="W132" i="4"/>
  <c r="W131" i="4"/>
  <c r="W130" i="4"/>
  <c r="W129" i="4"/>
  <c r="W128" i="4"/>
  <c r="W127" i="4"/>
  <c r="W126" i="4"/>
  <c r="W125" i="4"/>
  <c r="W124" i="4"/>
  <c r="W123" i="4"/>
  <c r="W122" i="4"/>
  <c r="W121" i="4"/>
  <c r="W120" i="4"/>
  <c r="W119" i="4"/>
  <c r="W118" i="4"/>
  <c r="W117" i="4"/>
  <c r="W116" i="4"/>
  <c r="W115" i="4"/>
  <c r="W114" i="4"/>
  <c r="W113" i="4"/>
  <c r="W112" i="4"/>
  <c r="W111" i="4"/>
  <c r="W110" i="4"/>
  <c r="W109" i="4"/>
  <c r="W108" i="4"/>
  <c r="W107" i="4"/>
  <c r="W106" i="4"/>
  <c r="W105" i="4"/>
  <c r="W104" i="4"/>
  <c r="W103" i="4"/>
  <c r="W102" i="4"/>
  <c r="W101" i="4"/>
  <c r="W100" i="4"/>
  <c r="W99" i="4"/>
  <c r="W98" i="4"/>
  <c r="W97" i="4"/>
  <c r="W96" i="4"/>
  <c r="W95" i="4"/>
  <c r="W94" i="4"/>
  <c r="W93" i="4"/>
  <c r="W92" i="4"/>
  <c r="W91" i="4"/>
  <c r="W90" i="4"/>
  <c r="W89" i="4"/>
  <c r="W88" i="4"/>
  <c r="W87" i="4"/>
  <c r="W86" i="4"/>
  <c r="W85" i="4"/>
  <c r="W84" i="4"/>
  <c r="W83" i="4"/>
  <c r="W82" i="4"/>
  <c r="W81" i="4"/>
  <c r="W80" i="4"/>
  <c r="W79" i="4"/>
  <c r="W78" i="4"/>
  <c r="W77" i="4"/>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W14" i="4"/>
  <c r="W13" i="4"/>
  <c r="W12" i="4"/>
  <c r="W11" i="4"/>
  <c r="W10" i="4"/>
  <c r="W9" i="4"/>
  <c r="W8" i="4"/>
  <c r="W7" i="4"/>
  <c r="W6" i="4"/>
  <c r="W5" i="4"/>
  <c r="W4" i="4"/>
  <c r="W3" i="4"/>
  <c r="W2" i="4"/>
  <c r="Q1345" i="4"/>
  <c r="Q1344" i="4"/>
  <c r="Q1343" i="4"/>
  <c r="Q1342" i="4"/>
  <c r="Q1341" i="4"/>
  <c r="Q1340" i="4"/>
  <c r="Q1339" i="4"/>
  <c r="Q1338" i="4"/>
  <c r="Q1337" i="4"/>
  <c r="Q1336" i="4"/>
  <c r="Q1335" i="4"/>
  <c r="Q1334" i="4"/>
  <c r="Q1333" i="4"/>
  <c r="Q1332" i="4"/>
  <c r="Q1331" i="4"/>
  <c r="Q1330" i="4"/>
  <c r="Q1329" i="4"/>
  <c r="Q1328" i="4"/>
  <c r="Q1327" i="4"/>
  <c r="Q1326" i="4"/>
  <c r="Q1325" i="4"/>
  <c r="Q1324" i="4"/>
  <c r="Q1323" i="4"/>
  <c r="Q1322" i="4"/>
  <c r="Q1321" i="4"/>
  <c r="Q1320" i="4"/>
  <c r="Q1319" i="4"/>
  <c r="Q1318" i="4"/>
  <c r="Q1317" i="4"/>
  <c r="Q1316" i="4"/>
  <c r="Q1315" i="4"/>
  <c r="Q1314" i="4"/>
  <c r="Q1313" i="4"/>
  <c r="Q1312" i="4"/>
  <c r="Q1311" i="4"/>
  <c r="Q1310" i="4"/>
  <c r="Q1309" i="4"/>
  <c r="Q1308" i="4"/>
  <c r="Q1307" i="4"/>
  <c r="Q1306" i="4"/>
  <c r="Q1305" i="4"/>
  <c r="Q1304" i="4"/>
  <c r="Q1303" i="4"/>
  <c r="Q1302" i="4"/>
  <c r="Q1301" i="4"/>
  <c r="Q1300" i="4"/>
  <c r="Q1299" i="4"/>
  <c r="Q1298" i="4"/>
  <c r="Q1297" i="4"/>
  <c r="Q1296" i="4"/>
  <c r="Q1295" i="4"/>
  <c r="Q1294" i="4"/>
  <c r="Q1293" i="4"/>
  <c r="Q1292" i="4"/>
  <c r="Q1291" i="4"/>
  <c r="Q1290" i="4"/>
  <c r="Q1289" i="4"/>
  <c r="Q1288" i="4"/>
  <c r="Q1287" i="4"/>
  <c r="Q1286" i="4"/>
  <c r="Q1285" i="4"/>
  <c r="Q1284" i="4"/>
  <c r="Q1283" i="4"/>
  <c r="Q1282" i="4"/>
  <c r="Q1281" i="4"/>
  <c r="Q1280" i="4"/>
  <c r="Q1279" i="4"/>
  <c r="Q1278" i="4"/>
  <c r="Q1277" i="4"/>
  <c r="Q1276" i="4"/>
  <c r="Q1275" i="4"/>
  <c r="Q1274" i="4"/>
  <c r="Q1273" i="4"/>
  <c r="Q1272" i="4"/>
  <c r="Q1271" i="4"/>
  <c r="Q1270" i="4"/>
  <c r="Q1269" i="4"/>
  <c r="Q1268" i="4"/>
  <c r="Q1267" i="4"/>
  <c r="Q1266" i="4"/>
  <c r="Q1265" i="4"/>
  <c r="Q1264" i="4"/>
  <c r="Q1263" i="4"/>
  <c r="Q1262" i="4"/>
  <c r="Q1261" i="4"/>
  <c r="Q1260" i="4"/>
  <c r="Q1259" i="4"/>
  <c r="Q1258" i="4"/>
  <c r="Q1257" i="4"/>
  <c r="Q1256" i="4"/>
  <c r="Q1255" i="4"/>
  <c r="Q1254" i="4"/>
  <c r="Q1253" i="4"/>
  <c r="Q1252" i="4"/>
  <c r="Q1251" i="4"/>
  <c r="Q1250" i="4"/>
  <c r="Q1249" i="4"/>
  <c r="Q1248" i="4"/>
  <c r="Q1247" i="4"/>
  <c r="Q1246" i="4"/>
  <c r="Q1245" i="4"/>
  <c r="Q1244" i="4"/>
  <c r="Q1243" i="4"/>
  <c r="Q1242" i="4"/>
  <c r="Q1241" i="4"/>
  <c r="Q1240" i="4"/>
  <c r="Q1239" i="4"/>
  <c r="Q1238" i="4"/>
  <c r="Q1237" i="4"/>
  <c r="Q1236" i="4"/>
  <c r="Q1235" i="4"/>
  <c r="Q1234" i="4"/>
  <c r="Q1233" i="4"/>
  <c r="Q1232" i="4"/>
  <c r="Q1231" i="4"/>
  <c r="Q1230" i="4"/>
  <c r="Q1229" i="4"/>
  <c r="Q1228" i="4"/>
  <c r="Q1227" i="4"/>
  <c r="Q1226" i="4"/>
  <c r="Q1225" i="4"/>
  <c r="Q1224" i="4"/>
  <c r="Q1223" i="4"/>
  <c r="Q1222" i="4"/>
  <c r="Q1221" i="4"/>
  <c r="Q1220" i="4"/>
  <c r="Q1219" i="4"/>
  <c r="Q1218" i="4"/>
  <c r="Q1217" i="4"/>
  <c r="Q1216" i="4"/>
  <c r="Q1215" i="4"/>
  <c r="Q1214" i="4"/>
  <c r="Q1213" i="4"/>
  <c r="Q1212" i="4"/>
  <c r="Q1211" i="4"/>
  <c r="Q1210" i="4"/>
  <c r="Q1209" i="4"/>
  <c r="Q1208" i="4"/>
  <c r="Q1207" i="4"/>
  <c r="Q1206" i="4"/>
  <c r="Q1205" i="4"/>
  <c r="Q1204" i="4"/>
  <c r="Q1203" i="4"/>
  <c r="Q1202" i="4"/>
  <c r="Q1201" i="4"/>
  <c r="Q1200" i="4"/>
  <c r="Q1199" i="4"/>
  <c r="Q1198" i="4"/>
  <c r="Q1197" i="4"/>
  <c r="Q1196" i="4"/>
  <c r="Q1195" i="4"/>
  <c r="Q1194" i="4"/>
  <c r="Q1193" i="4"/>
  <c r="Q1192" i="4"/>
  <c r="Q1191" i="4"/>
  <c r="Q1190" i="4"/>
  <c r="Q1189" i="4"/>
  <c r="Q1188" i="4"/>
  <c r="Q1187" i="4"/>
  <c r="Q1186" i="4"/>
  <c r="Q1185" i="4"/>
  <c r="Q1184" i="4"/>
  <c r="Q1183" i="4"/>
  <c r="Q1182" i="4"/>
  <c r="Q1181" i="4"/>
  <c r="Q1180" i="4"/>
  <c r="Q1179" i="4"/>
  <c r="Q1178" i="4"/>
  <c r="Q1177" i="4"/>
  <c r="Q1176" i="4"/>
  <c r="Q1175" i="4"/>
  <c r="Q1174" i="4"/>
  <c r="Q1173" i="4"/>
  <c r="Q1172" i="4"/>
  <c r="Q1171" i="4"/>
  <c r="Q1170" i="4"/>
  <c r="Q1169" i="4"/>
  <c r="Q1168" i="4"/>
  <c r="Q1167" i="4"/>
  <c r="Q1166" i="4"/>
  <c r="Q1165" i="4"/>
  <c r="Q1164" i="4"/>
  <c r="Q1163" i="4"/>
  <c r="Q1162" i="4"/>
  <c r="Q1161" i="4"/>
  <c r="Q1160" i="4"/>
  <c r="Q1159" i="4"/>
  <c r="Q1158" i="4"/>
  <c r="Q1157" i="4"/>
  <c r="Q1156" i="4"/>
  <c r="Q1155" i="4"/>
  <c r="Q1154" i="4"/>
  <c r="Q1153" i="4"/>
  <c r="Q1152" i="4"/>
  <c r="Q1151" i="4"/>
  <c r="Q1150" i="4"/>
  <c r="Q1149" i="4"/>
  <c r="Q1148" i="4"/>
  <c r="Q1147" i="4"/>
  <c r="Q1146" i="4"/>
  <c r="Q1145" i="4"/>
  <c r="Q1144" i="4"/>
  <c r="Q1143" i="4"/>
  <c r="Q1142" i="4"/>
  <c r="Q1141" i="4"/>
  <c r="Q1140" i="4"/>
  <c r="Q1139" i="4"/>
  <c r="Q1138" i="4"/>
  <c r="Q1137" i="4"/>
  <c r="Q1136" i="4"/>
  <c r="Q2" i="4"/>
  <c r="V1" i="4" l="1"/>
  <c r="U1" i="4"/>
  <c r="T1" i="4"/>
  <c r="S1" i="4"/>
  <c r="R1" i="4"/>
  <c r="Q4" i="4"/>
  <c r="Q1135" i="4"/>
  <c r="Q1134" i="4"/>
  <c r="Q1133" i="4"/>
  <c r="Q1132" i="4"/>
  <c r="Q1131" i="4"/>
  <c r="Q1130" i="4"/>
  <c r="Q1129" i="4"/>
  <c r="Q1128" i="4"/>
  <c r="Q1127" i="4"/>
  <c r="Q1126" i="4"/>
  <c r="Q1125" i="4"/>
  <c r="Q1124" i="4"/>
  <c r="Q1123" i="4"/>
  <c r="Q1122" i="4"/>
  <c r="Q1121" i="4"/>
  <c r="Q1120" i="4"/>
  <c r="Q1119" i="4"/>
  <c r="Q1118" i="4"/>
  <c r="Q1117" i="4"/>
  <c r="Q1116" i="4"/>
  <c r="Q1115" i="4"/>
  <c r="Q1114" i="4"/>
  <c r="Q1113" i="4"/>
  <c r="Q1112" i="4"/>
  <c r="Q1111" i="4"/>
  <c r="Q1110" i="4"/>
  <c r="Q1109" i="4"/>
  <c r="Q1108" i="4"/>
  <c r="Q1107" i="4"/>
  <c r="Q1106" i="4"/>
  <c r="Q1105" i="4"/>
  <c r="Q1104" i="4"/>
  <c r="Q1103" i="4"/>
  <c r="Q1102" i="4"/>
  <c r="Q1101" i="4"/>
  <c r="Q1100" i="4"/>
  <c r="Q1099" i="4"/>
  <c r="Q1098" i="4"/>
  <c r="Q1097" i="4"/>
  <c r="Q1096" i="4"/>
  <c r="Q1095" i="4"/>
  <c r="Q1094" i="4"/>
  <c r="Q1093" i="4"/>
  <c r="Q1092" i="4"/>
  <c r="Q1091" i="4"/>
  <c r="Q1090" i="4"/>
  <c r="Q1089" i="4"/>
  <c r="Q1088" i="4"/>
  <c r="Q1087" i="4"/>
  <c r="Q1086" i="4"/>
  <c r="Q1085" i="4"/>
  <c r="Q1084" i="4"/>
  <c r="Q1083" i="4"/>
  <c r="Q1082" i="4"/>
  <c r="Q1081" i="4"/>
  <c r="Q1080" i="4"/>
  <c r="Q1079" i="4"/>
  <c r="Q1078" i="4"/>
  <c r="Q1077" i="4"/>
  <c r="Q1076" i="4"/>
  <c r="Q1075" i="4"/>
  <c r="Q1074" i="4"/>
  <c r="Q1073" i="4"/>
  <c r="Q1072" i="4"/>
  <c r="Q1071" i="4"/>
  <c r="Q1070" i="4"/>
  <c r="Q1069" i="4"/>
  <c r="Q1068" i="4"/>
  <c r="Q1067" i="4"/>
  <c r="Q1066" i="4"/>
  <c r="Q1065" i="4"/>
  <c r="Q1064" i="4"/>
  <c r="Q1063" i="4"/>
  <c r="Q1062" i="4"/>
  <c r="Q1061" i="4"/>
  <c r="Q1060" i="4"/>
  <c r="Q1059" i="4"/>
  <c r="Q1058" i="4"/>
  <c r="Q1057" i="4"/>
  <c r="Q1056" i="4"/>
  <c r="Q1055" i="4"/>
  <c r="Q1054" i="4"/>
  <c r="Q1053" i="4"/>
  <c r="Q1052" i="4"/>
  <c r="Q1051" i="4"/>
  <c r="Q1050" i="4"/>
  <c r="Q1049" i="4"/>
  <c r="Q1048" i="4"/>
  <c r="Q1047" i="4"/>
  <c r="Q1046" i="4"/>
  <c r="Q1045" i="4"/>
  <c r="Q1044" i="4"/>
  <c r="Q1043" i="4"/>
  <c r="Q1042" i="4"/>
  <c r="Q1041" i="4"/>
  <c r="Q1040" i="4"/>
  <c r="Q1039" i="4"/>
  <c r="Q1038" i="4"/>
  <c r="Q1037" i="4"/>
  <c r="Q1036" i="4"/>
  <c r="Q1035" i="4"/>
  <c r="Q1034" i="4"/>
  <c r="Q1033" i="4"/>
  <c r="Q1032" i="4"/>
  <c r="Q1031" i="4"/>
  <c r="Q1030" i="4"/>
  <c r="Q1029" i="4"/>
  <c r="Q1028" i="4"/>
  <c r="Q1027" i="4"/>
  <c r="Q1026" i="4"/>
  <c r="Q1025" i="4"/>
  <c r="Q1024" i="4"/>
  <c r="Q1023" i="4"/>
  <c r="Q1022" i="4"/>
  <c r="Q1021" i="4"/>
  <c r="Q1020" i="4"/>
  <c r="Q1019" i="4"/>
  <c r="Q1018" i="4"/>
  <c r="Q1017" i="4"/>
  <c r="Q1016" i="4"/>
  <c r="Q1015" i="4"/>
  <c r="Q1014" i="4"/>
  <c r="Q1013" i="4"/>
  <c r="Q1012" i="4"/>
  <c r="Q1011" i="4"/>
  <c r="Q1010" i="4"/>
  <c r="Q1009" i="4"/>
  <c r="Q1008" i="4"/>
  <c r="Q1007" i="4"/>
  <c r="Q1006" i="4"/>
  <c r="Q1005" i="4"/>
  <c r="Q1004" i="4"/>
  <c r="Q1003" i="4"/>
  <c r="Q1002" i="4"/>
  <c r="Q1001" i="4"/>
  <c r="Q1000" i="4"/>
  <c r="Q999" i="4"/>
  <c r="Q998" i="4"/>
  <c r="Q997" i="4"/>
  <c r="Q996" i="4"/>
  <c r="Q995" i="4"/>
  <c r="Q994" i="4"/>
  <c r="Q993" i="4"/>
  <c r="Q992" i="4"/>
  <c r="Q991" i="4"/>
  <c r="Q990" i="4"/>
  <c r="Q989" i="4"/>
  <c r="Q988" i="4"/>
  <c r="Q987" i="4"/>
  <c r="Q986" i="4"/>
  <c r="Q985" i="4"/>
  <c r="Q984" i="4"/>
  <c r="Q983" i="4"/>
  <c r="Q982" i="4"/>
  <c r="Q981" i="4"/>
  <c r="Q980" i="4"/>
  <c r="Q979" i="4"/>
  <c r="Q978" i="4"/>
  <c r="Q977" i="4"/>
  <c r="Q976" i="4"/>
  <c r="Q975" i="4"/>
  <c r="Q974" i="4"/>
  <c r="Q973" i="4"/>
  <c r="Q972" i="4"/>
  <c r="Q971" i="4"/>
  <c r="Q970" i="4"/>
  <c r="Q969" i="4"/>
  <c r="Q968" i="4"/>
  <c r="Q967" i="4"/>
  <c r="Q966" i="4"/>
  <c r="Q965" i="4"/>
  <c r="Q964" i="4"/>
  <c r="Q963" i="4"/>
  <c r="Q962" i="4"/>
  <c r="Q961" i="4"/>
  <c r="Q960" i="4"/>
  <c r="Q959" i="4"/>
  <c r="Q958" i="4"/>
  <c r="Q957" i="4"/>
  <c r="Q956" i="4"/>
  <c r="Q955" i="4"/>
  <c r="Q954" i="4"/>
  <c r="Q953" i="4"/>
  <c r="Q952" i="4"/>
  <c r="Q951" i="4"/>
  <c r="Q950" i="4"/>
  <c r="Q949" i="4"/>
  <c r="Q948" i="4"/>
  <c r="Q947" i="4"/>
  <c r="Q946" i="4"/>
  <c r="Q945" i="4"/>
  <c r="Q944" i="4"/>
  <c r="Q943" i="4"/>
  <c r="Q942" i="4"/>
  <c r="Q941" i="4"/>
  <c r="Q940" i="4"/>
  <c r="Q939" i="4"/>
  <c r="Q938" i="4"/>
  <c r="Q937" i="4"/>
  <c r="Q936" i="4"/>
  <c r="Q935" i="4"/>
  <c r="Q934" i="4"/>
  <c r="Q933" i="4"/>
  <c r="Q932" i="4"/>
  <c r="Q931" i="4"/>
  <c r="Q930" i="4"/>
  <c r="Q929" i="4"/>
  <c r="Q928" i="4"/>
  <c r="Q927" i="4"/>
  <c r="Q926" i="4"/>
  <c r="Q925" i="4"/>
  <c r="Q924" i="4"/>
  <c r="Q923" i="4"/>
  <c r="Q922" i="4"/>
  <c r="Q921" i="4"/>
  <c r="Q920" i="4"/>
  <c r="Q919" i="4"/>
  <c r="Q918" i="4"/>
  <c r="Q917" i="4"/>
  <c r="Q916" i="4"/>
  <c r="Q915" i="4"/>
  <c r="Q914" i="4"/>
  <c r="Q913" i="4"/>
  <c r="Q912" i="4"/>
  <c r="Q911" i="4"/>
  <c r="Q910" i="4"/>
  <c r="Q909" i="4"/>
  <c r="Q908" i="4"/>
  <c r="Q907" i="4"/>
  <c r="Q906" i="4"/>
  <c r="Q905" i="4"/>
  <c r="Q904" i="4"/>
  <c r="Q903" i="4"/>
  <c r="Q902" i="4"/>
  <c r="Q901" i="4"/>
  <c r="Q900" i="4"/>
  <c r="Q899" i="4"/>
  <c r="Q898" i="4"/>
  <c r="Q897" i="4"/>
  <c r="Q896" i="4"/>
  <c r="Q895" i="4"/>
  <c r="Q894" i="4"/>
  <c r="Q893" i="4"/>
  <c r="Q892" i="4"/>
  <c r="Q891" i="4"/>
  <c r="Q890" i="4"/>
  <c r="Q889" i="4"/>
  <c r="Q888" i="4"/>
  <c r="Q887" i="4"/>
  <c r="Q886" i="4"/>
  <c r="Q885" i="4"/>
  <c r="Q884" i="4"/>
  <c r="Q883" i="4"/>
  <c r="Q882" i="4"/>
  <c r="Q881" i="4"/>
  <c r="Q880" i="4"/>
  <c r="Q879" i="4"/>
  <c r="Q878" i="4"/>
  <c r="Q877" i="4"/>
  <c r="Q876" i="4"/>
  <c r="Q875" i="4"/>
  <c r="Q874" i="4"/>
  <c r="Q873" i="4"/>
  <c r="Q872" i="4"/>
  <c r="Q871" i="4"/>
  <c r="Q870" i="4"/>
  <c r="Q869" i="4"/>
  <c r="Q868" i="4"/>
  <c r="Q867" i="4"/>
  <c r="Q866" i="4"/>
  <c r="Q865" i="4"/>
  <c r="Q864" i="4"/>
  <c r="Q863" i="4"/>
  <c r="Q862" i="4"/>
  <c r="Q861" i="4"/>
  <c r="Q860" i="4"/>
  <c r="Q859" i="4"/>
  <c r="Q858" i="4"/>
  <c r="Q857" i="4"/>
  <c r="Q856" i="4"/>
  <c r="Q855" i="4"/>
  <c r="Q854" i="4"/>
  <c r="Q853" i="4"/>
  <c r="Q852" i="4"/>
  <c r="Q851" i="4"/>
  <c r="Q850" i="4"/>
  <c r="Q849" i="4"/>
  <c r="Q848" i="4"/>
  <c r="Q847" i="4"/>
  <c r="Q846" i="4"/>
  <c r="Q845" i="4"/>
  <c r="Q844" i="4"/>
  <c r="Q843" i="4"/>
  <c r="Q842" i="4"/>
  <c r="Q841" i="4"/>
  <c r="Q840" i="4"/>
  <c r="Q839" i="4"/>
  <c r="Q838" i="4"/>
  <c r="Q837" i="4"/>
  <c r="Q836" i="4"/>
  <c r="Q835" i="4"/>
  <c r="Q834" i="4"/>
  <c r="Q833" i="4"/>
  <c r="Q832" i="4"/>
  <c r="Q831" i="4"/>
  <c r="Q830" i="4"/>
  <c r="Q829" i="4"/>
  <c r="Q828" i="4"/>
  <c r="Q827" i="4"/>
  <c r="Q826" i="4"/>
  <c r="Q825" i="4"/>
  <c r="Q824" i="4"/>
  <c r="Q823" i="4"/>
  <c r="Q822" i="4"/>
  <c r="Q821" i="4"/>
  <c r="Q820" i="4"/>
  <c r="Q819" i="4"/>
  <c r="Q818" i="4"/>
  <c r="Q817" i="4"/>
  <c r="Q816" i="4"/>
  <c r="Q815" i="4"/>
  <c r="Q814" i="4"/>
  <c r="Q813" i="4"/>
  <c r="Q812" i="4"/>
  <c r="Q811" i="4"/>
  <c r="Q810" i="4"/>
  <c r="Q809" i="4"/>
  <c r="Q808" i="4"/>
  <c r="Q807" i="4"/>
  <c r="Q806" i="4"/>
  <c r="Q805" i="4"/>
  <c r="Q804" i="4"/>
  <c r="Q803" i="4"/>
  <c r="Q802" i="4"/>
  <c r="Q801" i="4"/>
  <c r="Q800" i="4"/>
  <c r="Q799" i="4"/>
  <c r="Q798" i="4"/>
  <c r="Q797" i="4"/>
  <c r="Q796" i="4"/>
  <c r="Q795" i="4"/>
  <c r="Q794" i="4"/>
  <c r="Q793" i="4"/>
  <c r="Q792" i="4"/>
  <c r="Q791" i="4"/>
  <c r="Q790" i="4"/>
  <c r="Q789" i="4"/>
  <c r="Q788" i="4"/>
  <c r="Q787" i="4"/>
  <c r="Q786" i="4"/>
  <c r="Q785" i="4"/>
  <c r="Q784" i="4"/>
  <c r="Q783" i="4"/>
  <c r="Q782" i="4"/>
  <c r="Q781" i="4"/>
  <c r="Q780" i="4"/>
  <c r="Q779" i="4"/>
  <c r="Q778" i="4"/>
  <c r="Q777" i="4"/>
  <c r="Q776" i="4"/>
  <c r="Q775" i="4"/>
  <c r="Q774" i="4"/>
  <c r="Q773" i="4"/>
  <c r="Q772" i="4"/>
  <c r="Q771" i="4"/>
  <c r="Q770" i="4"/>
  <c r="Q769" i="4"/>
  <c r="Q768" i="4"/>
  <c r="Q767" i="4"/>
  <c r="Q766" i="4"/>
  <c r="Q765" i="4"/>
  <c r="Q764" i="4"/>
  <c r="Q763" i="4"/>
  <c r="Q762" i="4"/>
  <c r="Q761" i="4"/>
  <c r="Q760" i="4"/>
  <c r="Q759" i="4"/>
  <c r="Q758" i="4"/>
  <c r="Q757" i="4"/>
  <c r="Q756" i="4"/>
  <c r="Q755" i="4"/>
  <c r="Q754" i="4"/>
  <c r="Q753" i="4"/>
  <c r="Q752" i="4"/>
  <c r="Q751" i="4"/>
  <c r="Q750" i="4"/>
  <c r="Q749" i="4"/>
  <c r="Q748" i="4"/>
  <c r="Q747" i="4"/>
  <c r="Q746" i="4"/>
  <c r="Q745" i="4"/>
  <c r="Q744" i="4"/>
  <c r="Q743" i="4"/>
  <c r="Q742" i="4"/>
  <c r="Q741" i="4"/>
  <c r="Q740" i="4"/>
  <c r="Q739" i="4"/>
  <c r="Q738" i="4"/>
  <c r="Q737" i="4"/>
  <c r="Q736" i="4"/>
  <c r="Q735" i="4"/>
  <c r="Q734" i="4"/>
  <c r="Q733" i="4"/>
  <c r="Q732" i="4"/>
  <c r="Q731" i="4"/>
  <c r="Q730" i="4"/>
  <c r="Q729" i="4"/>
  <c r="Q728" i="4"/>
  <c r="Q727" i="4"/>
  <c r="Q726" i="4"/>
  <c r="Q725" i="4"/>
  <c r="Q724" i="4"/>
  <c r="Q723" i="4"/>
  <c r="Q722" i="4"/>
  <c r="Q721" i="4"/>
  <c r="Q720" i="4"/>
  <c r="Q719" i="4"/>
  <c r="Q718" i="4"/>
  <c r="Q717" i="4"/>
  <c r="Q716" i="4"/>
  <c r="Q715" i="4"/>
  <c r="Q714" i="4"/>
  <c r="Q713" i="4"/>
  <c r="Q712" i="4"/>
  <c r="Q711" i="4"/>
  <c r="Q710" i="4"/>
  <c r="Q709" i="4"/>
  <c r="Q708" i="4"/>
  <c r="Q707" i="4"/>
  <c r="Q706" i="4"/>
  <c r="Q705" i="4"/>
  <c r="Q704" i="4"/>
  <c r="Q703" i="4"/>
  <c r="Q702" i="4"/>
  <c r="Q701" i="4"/>
  <c r="Q700" i="4"/>
  <c r="Q699" i="4"/>
  <c r="Q698" i="4"/>
  <c r="Q697" i="4"/>
  <c r="Q696" i="4"/>
  <c r="Q695" i="4"/>
  <c r="Q694" i="4"/>
  <c r="Q693" i="4"/>
  <c r="Q692" i="4"/>
  <c r="Q691" i="4"/>
  <c r="Q690" i="4"/>
  <c r="Q689" i="4"/>
  <c r="Q688" i="4"/>
  <c r="Q687" i="4"/>
  <c r="Q686" i="4"/>
  <c r="Q685" i="4"/>
  <c r="Q684" i="4"/>
  <c r="Q683" i="4"/>
  <c r="Q682" i="4"/>
  <c r="Q681" i="4"/>
  <c r="Q680" i="4"/>
  <c r="Q679" i="4"/>
  <c r="Q678" i="4"/>
  <c r="Q677" i="4"/>
  <c r="Q676" i="4"/>
  <c r="Q675" i="4"/>
  <c r="Q674" i="4"/>
  <c r="Q673" i="4"/>
  <c r="Q672" i="4"/>
  <c r="Q671" i="4"/>
  <c r="Q670" i="4"/>
  <c r="Q669" i="4"/>
  <c r="Q668" i="4"/>
  <c r="Q667" i="4"/>
  <c r="Q666" i="4"/>
  <c r="Q665" i="4"/>
  <c r="Q664" i="4"/>
  <c r="Q663" i="4"/>
  <c r="Q662" i="4"/>
  <c r="Q661" i="4"/>
  <c r="Q660" i="4"/>
  <c r="Q659" i="4"/>
  <c r="Q658" i="4"/>
  <c r="Q657" i="4"/>
  <c r="Q656" i="4"/>
  <c r="Q655" i="4"/>
  <c r="Q654" i="4"/>
  <c r="Q653" i="4"/>
  <c r="Q652" i="4"/>
  <c r="Q651" i="4"/>
  <c r="Q650" i="4"/>
  <c r="Q649" i="4"/>
  <c r="Q648" i="4"/>
  <c r="Q647" i="4"/>
  <c r="Q646" i="4"/>
  <c r="Q645" i="4"/>
  <c r="Q644" i="4"/>
  <c r="Q643" i="4"/>
  <c r="Q642" i="4"/>
  <c r="Q641" i="4"/>
  <c r="Q640" i="4"/>
  <c r="Q639" i="4"/>
  <c r="Q638" i="4"/>
  <c r="Q637" i="4"/>
  <c r="Q636" i="4"/>
  <c r="Q635" i="4"/>
  <c r="Q634" i="4"/>
  <c r="Q633" i="4"/>
  <c r="Q632" i="4"/>
  <c r="Q631" i="4"/>
  <c r="Q630" i="4"/>
  <c r="Q629" i="4"/>
  <c r="Q628" i="4"/>
  <c r="Q627" i="4"/>
  <c r="Q626" i="4"/>
  <c r="Q625" i="4"/>
  <c r="Q624" i="4"/>
  <c r="Q623" i="4"/>
  <c r="Q622" i="4"/>
  <c r="Q621" i="4"/>
  <c r="Q620" i="4"/>
  <c r="Q619" i="4"/>
  <c r="Q618" i="4"/>
  <c r="Q617" i="4"/>
  <c r="Q616" i="4"/>
  <c r="Q615" i="4"/>
  <c r="Q614" i="4"/>
  <c r="Q613" i="4"/>
  <c r="Q612" i="4"/>
  <c r="Q611" i="4"/>
  <c r="Q610" i="4"/>
  <c r="Q609" i="4"/>
  <c r="Q608" i="4"/>
  <c r="Q607" i="4"/>
  <c r="Q606" i="4"/>
  <c r="Q605" i="4"/>
  <c r="Q604" i="4"/>
  <c r="Q603" i="4"/>
  <c r="Q602" i="4"/>
  <c r="Q601" i="4"/>
  <c r="Q600" i="4"/>
  <c r="Q599" i="4"/>
  <c r="Q598" i="4"/>
  <c r="Q597" i="4"/>
  <c r="Q596" i="4"/>
  <c r="Q595" i="4"/>
  <c r="Q594" i="4"/>
  <c r="Q593" i="4"/>
  <c r="Q592" i="4"/>
  <c r="Q591" i="4"/>
  <c r="Q590" i="4"/>
  <c r="Q589" i="4"/>
  <c r="Q588" i="4"/>
  <c r="Q587" i="4"/>
  <c r="Q586" i="4"/>
  <c r="Q585" i="4"/>
  <c r="Q584" i="4"/>
  <c r="Q583" i="4"/>
  <c r="Q582" i="4"/>
  <c r="Q581" i="4"/>
  <c r="Q580" i="4"/>
  <c r="Q579" i="4"/>
  <c r="Q578" i="4"/>
  <c r="Q577" i="4"/>
  <c r="Q576" i="4"/>
  <c r="Q575" i="4"/>
  <c r="Q574" i="4"/>
  <c r="Q573" i="4"/>
  <c r="Q572" i="4"/>
  <c r="Q571" i="4"/>
  <c r="Q570" i="4"/>
  <c r="Q569" i="4"/>
  <c r="Q568" i="4"/>
  <c r="Q567" i="4"/>
  <c r="Q566" i="4"/>
  <c r="Q565" i="4"/>
  <c r="Q564" i="4"/>
  <c r="Q563" i="4"/>
  <c r="Q562" i="4"/>
  <c r="Q561" i="4"/>
  <c r="Q560" i="4"/>
  <c r="Q559" i="4"/>
  <c r="Q558" i="4"/>
  <c r="Q557" i="4"/>
  <c r="Q556" i="4"/>
  <c r="Q555" i="4"/>
  <c r="Q554" i="4"/>
  <c r="Q553" i="4"/>
  <c r="Q552" i="4"/>
  <c r="Q551" i="4"/>
  <c r="Q550" i="4"/>
  <c r="Q549" i="4"/>
  <c r="Q548" i="4"/>
  <c r="Q547" i="4"/>
  <c r="Q546" i="4"/>
  <c r="Q545" i="4"/>
  <c r="Q544" i="4"/>
  <c r="Q543" i="4"/>
  <c r="Q542" i="4"/>
  <c r="Q541" i="4"/>
  <c r="Q540" i="4"/>
  <c r="Q539" i="4"/>
  <c r="Q538" i="4"/>
  <c r="Q537" i="4"/>
  <c r="Q536" i="4"/>
  <c r="Q535" i="4"/>
  <c r="Q534" i="4"/>
  <c r="Q533" i="4"/>
  <c r="Q532" i="4"/>
  <c r="Q531" i="4"/>
  <c r="Q530" i="4"/>
  <c r="Q529" i="4"/>
  <c r="Q528" i="4"/>
  <c r="Q527" i="4"/>
  <c r="Q526" i="4"/>
  <c r="Q525" i="4"/>
  <c r="Q524" i="4"/>
  <c r="Q523" i="4"/>
  <c r="Q522" i="4"/>
  <c r="Q521" i="4"/>
  <c r="Q520" i="4"/>
  <c r="Q519" i="4"/>
  <c r="Q518" i="4"/>
  <c r="Q517" i="4"/>
  <c r="Q516" i="4"/>
  <c r="Q515" i="4"/>
  <c r="Q514" i="4"/>
  <c r="Q513" i="4"/>
  <c r="Q512" i="4"/>
  <c r="Q511" i="4"/>
  <c r="Q510" i="4"/>
  <c r="Q509" i="4"/>
  <c r="Q508" i="4"/>
  <c r="Q507" i="4"/>
  <c r="Q506" i="4"/>
  <c r="Q505" i="4"/>
  <c r="Q504" i="4"/>
  <c r="Q503" i="4"/>
  <c r="Q502" i="4"/>
  <c r="Q501" i="4"/>
  <c r="Q500" i="4"/>
  <c r="Q499" i="4"/>
  <c r="Q498" i="4"/>
  <c r="Q497" i="4"/>
  <c r="Q496" i="4"/>
  <c r="Q495" i="4"/>
  <c r="Q494" i="4"/>
  <c r="Q493" i="4"/>
  <c r="Q492" i="4"/>
  <c r="Q491" i="4"/>
  <c r="Q490" i="4"/>
  <c r="Q489" i="4"/>
  <c r="Q488" i="4"/>
  <c r="Q487" i="4"/>
  <c r="Q486" i="4"/>
  <c r="Q485" i="4"/>
  <c r="Q484" i="4"/>
  <c r="Q483" i="4"/>
  <c r="Q482" i="4"/>
  <c r="Q481" i="4"/>
  <c r="Q480" i="4"/>
  <c r="Q479" i="4"/>
  <c r="Q478" i="4"/>
  <c r="Q477" i="4"/>
  <c r="Q476" i="4"/>
  <c r="Q475" i="4"/>
  <c r="Q474" i="4"/>
  <c r="Q473" i="4"/>
  <c r="Q472" i="4"/>
  <c r="Q471" i="4"/>
  <c r="Q470" i="4"/>
  <c r="Q469" i="4"/>
  <c r="Q468" i="4"/>
  <c r="Q467" i="4"/>
  <c r="Q466" i="4"/>
  <c r="Q465" i="4"/>
  <c r="Q464" i="4"/>
  <c r="Q463" i="4"/>
  <c r="Q462" i="4"/>
  <c r="Q461" i="4"/>
  <c r="Q460" i="4"/>
  <c r="Q459" i="4"/>
  <c r="Q458" i="4"/>
  <c r="Q457" i="4"/>
  <c r="Q456" i="4"/>
  <c r="Q455" i="4"/>
  <c r="Q454" i="4"/>
  <c r="Q453" i="4"/>
  <c r="Q452" i="4"/>
  <c r="Q451" i="4"/>
  <c r="Q450" i="4"/>
  <c r="Q449" i="4"/>
  <c r="Q448" i="4"/>
  <c r="Q447" i="4"/>
  <c r="Q446" i="4"/>
  <c r="Q445" i="4"/>
  <c r="Q444" i="4"/>
  <c r="Q443" i="4"/>
  <c r="Q442" i="4"/>
  <c r="Q441" i="4"/>
  <c r="Q440" i="4"/>
  <c r="Q439" i="4"/>
  <c r="Q438" i="4"/>
  <c r="Q437" i="4"/>
  <c r="Q436" i="4"/>
  <c r="Q435" i="4"/>
  <c r="Q434" i="4"/>
  <c r="Q433" i="4"/>
  <c r="Q432" i="4"/>
  <c r="Q431" i="4"/>
  <c r="Q430" i="4"/>
  <c r="Q429" i="4"/>
  <c r="Q428" i="4"/>
  <c r="Q427" i="4"/>
  <c r="Q426" i="4"/>
  <c r="Q425" i="4"/>
  <c r="Q424" i="4"/>
  <c r="Q423" i="4"/>
  <c r="Q422" i="4"/>
  <c r="Q421" i="4"/>
  <c r="Q420" i="4"/>
  <c r="Q419" i="4"/>
  <c r="Q418" i="4"/>
  <c r="Q417" i="4"/>
  <c r="Q416" i="4"/>
  <c r="Q415" i="4"/>
  <c r="Q414" i="4"/>
  <c r="Q413" i="4"/>
  <c r="Q412" i="4"/>
  <c r="Q411" i="4"/>
  <c r="Q410" i="4"/>
  <c r="Q409" i="4"/>
  <c r="Q408" i="4"/>
  <c r="Q407" i="4"/>
  <c r="Q406" i="4"/>
  <c r="Q405" i="4"/>
  <c r="Q404" i="4"/>
  <c r="Q403" i="4"/>
  <c r="Q402" i="4"/>
  <c r="Q401" i="4"/>
  <c r="Q400" i="4"/>
  <c r="Q399" i="4"/>
  <c r="Q398" i="4"/>
  <c r="Q397" i="4"/>
  <c r="Q396" i="4"/>
  <c r="Q395" i="4"/>
  <c r="Q394" i="4"/>
  <c r="Q393" i="4"/>
  <c r="Q392" i="4"/>
  <c r="Q391" i="4"/>
  <c r="Q390" i="4"/>
  <c r="Q389" i="4"/>
  <c r="Q388" i="4"/>
  <c r="Q387" i="4"/>
  <c r="Q386" i="4"/>
  <c r="Q385" i="4"/>
  <c r="Q384" i="4"/>
  <c r="Q383" i="4"/>
  <c r="Q382" i="4"/>
  <c r="Q381" i="4"/>
  <c r="Q380" i="4"/>
  <c r="Q379" i="4"/>
  <c r="Q378" i="4"/>
  <c r="Q377" i="4"/>
  <c r="Q376" i="4"/>
  <c r="Q375" i="4"/>
  <c r="Q374" i="4"/>
  <c r="Q373" i="4"/>
  <c r="Q372" i="4"/>
  <c r="Q371" i="4"/>
  <c r="Q370" i="4"/>
  <c r="Q369" i="4"/>
  <c r="Q368" i="4"/>
  <c r="Q367" i="4"/>
  <c r="Q366" i="4"/>
  <c r="Q365" i="4"/>
  <c r="Q364" i="4"/>
  <c r="Q363" i="4"/>
  <c r="Q362" i="4"/>
  <c r="Q361" i="4"/>
  <c r="Q360" i="4"/>
  <c r="Q359" i="4"/>
  <c r="Q358" i="4"/>
  <c r="Q357" i="4"/>
  <c r="Q356" i="4"/>
  <c r="Q355" i="4"/>
  <c r="Q354" i="4"/>
  <c r="Q353" i="4"/>
  <c r="Q352" i="4"/>
  <c r="Q351" i="4"/>
  <c r="Q350" i="4"/>
  <c r="Q349" i="4"/>
  <c r="Q348" i="4"/>
  <c r="Q347" i="4"/>
  <c r="Q346" i="4"/>
  <c r="Q345" i="4"/>
  <c r="Q344" i="4"/>
  <c r="Q343" i="4"/>
  <c r="Q342" i="4"/>
  <c r="Q341" i="4"/>
  <c r="Q340" i="4"/>
  <c r="Q339" i="4"/>
  <c r="Q338" i="4"/>
  <c r="Q337" i="4"/>
  <c r="Q336" i="4"/>
  <c r="Q335" i="4"/>
  <c r="Q334" i="4"/>
  <c r="Q333" i="4"/>
  <c r="Q332" i="4"/>
  <c r="Q331" i="4"/>
  <c r="Q330" i="4"/>
  <c r="Q329" i="4"/>
  <c r="Q328" i="4"/>
  <c r="Q327" i="4"/>
  <c r="Q326" i="4"/>
  <c r="Q325" i="4"/>
  <c r="Q324" i="4"/>
  <c r="Q323" i="4"/>
  <c r="Q322" i="4"/>
  <c r="Q321" i="4"/>
  <c r="Q320" i="4"/>
  <c r="Q319" i="4"/>
  <c r="Q318" i="4"/>
  <c r="Q317" i="4"/>
  <c r="Q316" i="4"/>
  <c r="Q315" i="4"/>
  <c r="Q314" i="4"/>
  <c r="Q313" i="4"/>
  <c r="Q312" i="4"/>
  <c r="Q311" i="4"/>
  <c r="Q310" i="4"/>
  <c r="Q309" i="4"/>
  <c r="Q308" i="4"/>
  <c r="Q307" i="4"/>
  <c r="Q306" i="4"/>
  <c r="Q305" i="4"/>
  <c r="Q304" i="4"/>
  <c r="Q303" i="4"/>
  <c r="Q302" i="4"/>
  <c r="Q301" i="4"/>
  <c r="Q300" i="4"/>
  <c r="Q299" i="4"/>
  <c r="Q298" i="4"/>
  <c r="Q297" i="4"/>
  <c r="Q296" i="4"/>
  <c r="Q295" i="4"/>
  <c r="Q294" i="4"/>
  <c r="Q293" i="4"/>
  <c r="Q292" i="4"/>
  <c r="Q291" i="4"/>
  <c r="Q290" i="4"/>
  <c r="Q289" i="4"/>
  <c r="Q288" i="4"/>
  <c r="Q287" i="4"/>
  <c r="Q286" i="4"/>
  <c r="Q285" i="4"/>
  <c r="Q284" i="4"/>
  <c r="Q283" i="4"/>
  <c r="Q282" i="4"/>
  <c r="Q281" i="4"/>
  <c r="Q280" i="4"/>
  <c r="Q279" i="4"/>
  <c r="Q278" i="4"/>
  <c r="Q277" i="4"/>
  <c r="Q276" i="4"/>
  <c r="Q275" i="4"/>
  <c r="Q274" i="4"/>
  <c r="Q273" i="4"/>
  <c r="Q272" i="4"/>
  <c r="Q271" i="4"/>
  <c r="Q270" i="4"/>
  <c r="Q269" i="4"/>
  <c r="Q268" i="4"/>
  <c r="Q267" i="4"/>
  <c r="Q266" i="4"/>
  <c r="Q265" i="4"/>
  <c r="Q264" i="4"/>
  <c r="Q263" i="4"/>
  <c r="Q262" i="4"/>
  <c r="Q261" i="4"/>
  <c r="Q260" i="4"/>
  <c r="Q259" i="4"/>
  <c r="Q258" i="4"/>
  <c r="Q257" i="4"/>
  <c r="Q256" i="4"/>
  <c r="Q255" i="4"/>
  <c r="Q254" i="4"/>
  <c r="Q253" i="4"/>
  <c r="Q252" i="4"/>
  <c r="Q251" i="4"/>
  <c r="Q250" i="4"/>
  <c r="Q249" i="4"/>
  <c r="Q248" i="4"/>
  <c r="Q247" i="4"/>
  <c r="Q246" i="4"/>
  <c r="Q245" i="4"/>
  <c r="Q244" i="4"/>
  <c r="Q243" i="4"/>
  <c r="Q242" i="4"/>
  <c r="Q241" i="4"/>
  <c r="Q240" i="4"/>
  <c r="Q239" i="4"/>
  <c r="Q238" i="4"/>
  <c r="Q237" i="4"/>
  <c r="Q236" i="4"/>
  <c r="Q235" i="4"/>
  <c r="Q234" i="4"/>
  <c r="Q233" i="4"/>
  <c r="Q232" i="4"/>
  <c r="Q231" i="4"/>
  <c r="Q230" i="4"/>
  <c r="Q229" i="4"/>
  <c r="Q228" i="4"/>
  <c r="Q227" i="4"/>
  <c r="Q226" i="4"/>
  <c r="Q225" i="4"/>
  <c r="Q224" i="4"/>
  <c r="Q223" i="4"/>
  <c r="Q222" i="4"/>
  <c r="Q221" i="4"/>
  <c r="Q220" i="4"/>
  <c r="Q219" i="4"/>
  <c r="Q218" i="4"/>
  <c r="Q217" i="4"/>
  <c r="Q216" i="4"/>
  <c r="Q215" i="4"/>
  <c r="Q214" i="4"/>
  <c r="Q213" i="4"/>
  <c r="Q212" i="4"/>
  <c r="Q211" i="4"/>
  <c r="Q210" i="4"/>
  <c r="Q209" i="4"/>
  <c r="Q208" i="4"/>
  <c r="Q207" i="4"/>
  <c r="Q206" i="4"/>
  <c r="Q205" i="4"/>
  <c r="Q204" i="4"/>
  <c r="Q203" i="4"/>
  <c r="Q202" i="4"/>
  <c r="Q201" i="4"/>
  <c r="Q200" i="4"/>
  <c r="Q199" i="4"/>
  <c r="Q198" i="4"/>
  <c r="Q197" i="4"/>
  <c r="Q196" i="4"/>
  <c r="Q195" i="4"/>
  <c r="Q194" i="4"/>
  <c r="Q193" i="4"/>
  <c r="Q192" i="4"/>
  <c r="Q191" i="4"/>
  <c r="Q190" i="4"/>
  <c r="Q189" i="4"/>
  <c r="Q188" i="4"/>
  <c r="Q187" i="4"/>
  <c r="Q186" i="4"/>
  <c r="Q185" i="4"/>
  <c r="Q184" i="4"/>
  <c r="Q183" i="4"/>
  <c r="Q182" i="4"/>
  <c r="Q181" i="4"/>
  <c r="Q180" i="4"/>
  <c r="Q179" i="4"/>
  <c r="Q178" i="4"/>
  <c r="Q177" i="4"/>
  <c r="Q176" i="4"/>
  <c r="Q175" i="4"/>
  <c r="Q174" i="4"/>
  <c r="Q173" i="4"/>
  <c r="Q172" i="4"/>
  <c r="Q171" i="4"/>
  <c r="Q170" i="4"/>
  <c r="Q169" i="4"/>
  <c r="Q168" i="4"/>
  <c r="Q167" i="4"/>
  <c r="Q166" i="4"/>
  <c r="Q165" i="4"/>
  <c r="Q164" i="4"/>
  <c r="Q163" i="4"/>
  <c r="Q162" i="4"/>
  <c r="Q161" i="4"/>
  <c r="Q160" i="4"/>
  <c r="Q159" i="4"/>
  <c r="Q158" i="4"/>
  <c r="Q157" i="4"/>
  <c r="Q156" i="4"/>
  <c r="Q155" i="4"/>
  <c r="Q154" i="4"/>
  <c r="Q153" i="4"/>
  <c r="Q152" i="4"/>
  <c r="Q151" i="4"/>
  <c r="Q150" i="4"/>
  <c r="Q149" i="4"/>
  <c r="Q148" i="4"/>
  <c r="Q147" i="4"/>
  <c r="Q146" i="4"/>
  <c r="Q145" i="4"/>
  <c r="Q144" i="4"/>
  <c r="Q143" i="4"/>
  <c r="Q142" i="4"/>
  <c r="Q141" i="4"/>
  <c r="Q140" i="4"/>
  <c r="Q139" i="4"/>
  <c r="Q138" i="4"/>
  <c r="Q137" i="4"/>
  <c r="Q136" i="4"/>
  <c r="Q135" i="4"/>
  <c r="Q134" i="4"/>
  <c r="Q133" i="4"/>
  <c r="Q132" i="4"/>
  <c r="Q131" i="4"/>
  <c r="Q130" i="4"/>
  <c r="Q129" i="4"/>
  <c r="Q128" i="4"/>
  <c r="Q127" i="4"/>
  <c r="Q126" i="4"/>
  <c r="Q125" i="4"/>
  <c r="Q124" i="4"/>
  <c r="Q123" i="4"/>
  <c r="Q122" i="4"/>
  <c r="Q121" i="4"/>
  <c r="Q120" i="4"/>
  <c r="Q119" i="4"/>
  <c r="Q118" i="4"/>
  <c r="Q117" i="4"/>
  <c r="Q116" i="4"/>
  <c r="Q115" i="4"/>
  <c r="Q114" i="4"/>
  <c r="Q113" i="4"/>
  <c r="Q112" i="4"/>
  <c r="Q111" i="4"/>
  <c r="Q110" i="4"/>
  <c r="Q109" i="4"/>
  <c r="Q108" i="4"/>
  <c r="Q107" i="4"/>
  <c r="Q106" i="4"/>
  <c r="Q105" i="4"/>
  <c r="Q104" i="4"/>
  <c r="Q103" i="4"/>
  <c r="Q102" i="4"/>
  <c r="Q101" i="4"/>
  <c r="Q100" i="4"/>
  <c r="Q99" i="4"/>
  <c r="Q98" i="4"/>
  <c r="Q97" i="4"/>
  <c r="Q96" i="4"/>
  <c r="Q95" i="4"/>
  <c r="Q94" i="4"/>
  <c r="Q93" i="4"/>
  <c r="Q92" i="4"/>
  <c r="Q91" i="4"/>
  <c r="Q90" i="4"/>
  <c r="Q89" i="4"/>
  <c r="Q88" i="4"/>
  <c r="Q87" i="4"/>
  <c r="Q86" i="4"/>
  <c r="Q85" i="4"/>
  <c r="Q84" i="4"/>
  <c r="Q83" i="4"/>
  <c r="Q82" i="4"/>
  <c r="Q81" i="4"/>
  <c r="Q80" i="4"/>
  <c r="Q79" i="4"/>
  <c r="Q78" i="4"/>
  <c r="Q77" i="4"/>
  <c r="Q76" i="4"/>
  <c r="Q75" i="4"/>
  <c r="Q74" i="4"/>
  <c r="Q73" i="4"/>
  <c r="Q72" i="4"/>
  <c r="Q71" i="4"/>
  <c r="Q70" i="4"/>
  <c r="Q69" i="4"/>
  <c r="Q68" i="4"/>
  <c r="Q67" i="4"/>
  <c r="Q66" i="4"/>
  <c r="Q65" i="4"/>
  <c r="Q64" i="4"/>
  <c r="Q63" i="4"/>
  <c r="Q62" i="4"/>
  <c r="Q61" i="4"/>
  <c r="Q60" i="4"/>
  <c r="Q59" i="4"/>
  <c r="Q58" i="4"/>
  <c r="Q57" i="4"/>
  <c r="Q56" i="4"/>
  <c r="Q55" i="4"/>
  <c r="Q54" i="4"/>
  <c r="Q53" i="4"/>
  <c r="Q52" i="4"/>
  <c r="Q51" i="4"/>
  <c r="Q50" i="4"/>
  <c r="Q49" i="4"/>
  <c r="Q48" i="4"/>
  <c r="Q47" i="4"/>
  <c r="Q46" i="4"/>
  <c r="Q45" i="4"/>
  <c r="Q44" i="4"/>
  <c r="Q43" i="4"/>
  <c r="Q42" i="4"/>
  <c r="Q41" i="4"/>
  <c r="Q40" i="4"/>
  <c r="Q39" i="4"/>
  <c r="Q38" i="4"/>
  <c r="Q37" i="4"/>
  <c r="Q36" i="4"/>
  <c r="Q35" i="4"/>
  <c r="Q34" i="4"/>
  <c r="Q33" i="4"/>
  <c r="Q32" i="4"/>
  <c r="Q31" i="4"/>
  <c r="Q30" i="4"/>
  <c r="Q29" i="4"/>
  <c r="Q28" i="4"/>
  <c r="Q27" i="4"/>
  <c r="Q26" i="4"/>
  <c r="Q25" i="4"/>
  <c r="Q24" i="4"/>
  <c r="Q23" i="4"/>
  <c r="Q22" i="4"/>
  <c r="Q21" i="4"/>
  <c r="Q20" i="4"/>
  <c r="Q19" i="4"/>
  <c r="Q18" i="4"/>
  <c r="Q17" i="4"/>
  <c r="Q16" i="4"/>
  <c r="Q15" i="4"/>
  <c r="Q14" i="4"/>
  <c r="Q13" i="4"/>
  <c r="Q12" i="4"/>
  <c r="Q11" i="4"/>
  <c r="Q10" i="4"/>
  <c r="Q9" i="4"/>
  <c r="Q8" i="4"/>
  <c r="Q7" i="4"/>
  <c r="Q6" i="4"/>
  <c r="Q5" i="4"/>
  <c r="Q3" i="4"/>
  <c r="L6" i="1" l="1"/>
  <c r="R6" i="1"/>
  <c r="M6" i="1"/>
  <c r="N6" i="1"/>
  <c r="S6" i="1"/>
  <c r="O6" i="1"/>
  <c r="Q6" i="1"/>
  <c r="P6" i="1"/>
  <c r="P17" i="1"/>
  <c r="O17" i="1"/>
  <c r="Q17" i="1"/>
  <c r="N17" i="1"/>
  <c r="S17" i="1"/>
  <c r="M17" i="1"/>
  <c r="R17" i="1"/>
  <c r="L17" i="1"/>
  <c r="K15" i="1"/>
  <c r="K14" i="1"/>
  <c r="P15" i="1" l="1"/>
  <c r="S15" i="1"/>
  <c r="R15" i="1"/>
  <c r="L15" i="1"/>
  <c r="L28" i="1" s="1"/>
  <c r="M15" i="1"/>
  <c r="N15" i="1"/>
  <c r="Q15" i="1"/>
  <c r="O15" i="1"/>
  <c r="O14" i="1"/>
  <c r="P14" i="1"/>
  <c r="R14" i="1"/>
  <c r="L14" i="1"/>
  <c r="L27" i="1" s="1"/>
  <c r="S14" i="1"/>
  <c r="N14" i="1"/>
  <c r="Q14" i="1"/>
  <c r="M14" i="1"/>
  <c r="L19" i="1"/>
  <c r="N19" i="1"/>
  <c r="K16" i="1"/>
  <c r="K13" i="1"/>
  <c r="K12" i="1"/>
  <c r="K11" i="1"/>
  <c r="K10" i="1"/>
  <c r="K9" i="1"/>
  <c r="K8" i="1"/>
  <c r="K7" i="1"/>
  <c r="G17" i="1"/>
  <c r="O28" i="1" l="1"/>
  <c r="P28" i="1"/>
  <c r="L9" i="1"/>
  <c r="L22" i="1" s="1"/>
  <c r="S9" i="1"/>
  <c r="N9" i="1"/>
  <c r="Q9" i="1"/>
  <c r="M9" i="1"/>
  <c r="O9" i="1"/>
  <c r="P9" i="1"/>
  <c r="R9" i="1"/>
  <c r="O13" i="1"/>
  <c r="P13" i="1"/>
  <c r="R13" i="1"/>
  <c r="Q13" i="1"/>
  <c r="S13" i="1"/>
  <c r="L13" i="1"/>
  <c r="L26" i="1" s="1"/>
  <c r="M13" i="1"/>
  <c r="N13" i="1"/>
  <c r="L16" i="1"/>
  <c r="L29" i="1" s="1"/>
  <c r="S16" i="1"/>
  <c r="P16" i="1"/>
  <c r="N16" i="1"/>
  <c r="Q16" i="1"/>
  <c r="M16" i="1"/>
  <c r="O16" i="1"/>
  <c r="R16" i="1"/>
  <c r="N11" i="1"/>
  <c r="Q11" i="1"/>
  <c r="M11" i="1"/>
  <c r="R11" i="1"/>
  <c r="O11" i="1"/>
  <c r="P11" i="1"/>
  <c r="S11" i="1"/>
  <c r="L11" i="1"/>
  <c r="L24" i="1" s="1"/>
  <c r="N12" i="1"/>
  <c r="Q12" i="1"/>
  <c r="M12" i="1"/>
  <c r="O12" i="1"/>
  <c r="P12" i="1"/>
  <c r="R12" i="1"/>
  <c r="L12" i="1"/>
  <c r="L25" i="1" s="1"/>
  <c r="S12" i="1"/>
  <c r="L10" i="1"/>
  <c r="L23" i="1" s="1"/>
  <c r="Q10" i="1"/>
  <c r="P10" i="1"/>
  <c r="N10" i="1"/>
  <c r="R10" i="1"/>
  <c r="M10" i="1"/>
  <c r="O10" i="1"/>
  <c r="S10" i="1"/>
  <c r="N8" i="1"/>
  <c r="P8" i="1"/>
  <c r="Q8" i="1"/>
  <c r="M8" i="1"/>
  <c r="L8" i="1"/>
  <c r="L21" i="1" s="1"/>
  <c r="S8" i="1"/>
  <c r="O8" i="1"/>
  <c r="R8" i="1"/>
  <c r="O7" i="1"/>
  <c r="N7" i="1"/>
  <c r="M7" i="1"/>
  <c r="L7" i="1"/>
  <c r="S7" i="1"/>
  <c r="P7" i="1"/>
  <c r="R7" i="1"/>
  <c r="Q7" i="1"/>
  <c r="P27" i="1"/>
  <c r="O27" i="1"/>
  <c r="N27" i="1"/>
  <c r="Q28" i="1"/>
  <c r="R27" i="1"/>
  <c r="M28" i="1"/>
  <c r="N28" i="1"/>
  <c r="Q27" i="1"/>
  <c r="M27" i="1"/>
  <c r="R28" i="1"/>
  <c r="S28" i="1"/>
  <c r="S27" i="1"/>
  <c r="C17" i="1"/>
  <c r="S19" i="1"/>
  <c r="L20" i="1" l="1"/>
  <c r="L32" i="1" s="1"/>
  <c r="O20" i="1"/>
  <c r="O26" i="1"/>
  <c r="R20" i="1"/>
  <c r="P20" i="1"/>
  <c r="R22" i="1"/>
  <c r="R21" i="1"/>
  <c r="Q20" i="1"/>
  <c r="M25" i="1"/>
  <c r="Q22" i="1"/>
  <c r="O22" i="1"/>
  <c r="P21" i="1"/>
  <c r="O21" i="1"/>
  <c r="M24" i="1"/>
  <c r="Q24" i="1"/>
  <c r="O29" i="1"/>
  <c r="O25" i="1"/>
  <c r="Q21" i="1"/>
  <c r="O23" i="1"/>
  <c r="M23" i="1"/>
  <c r="P23" i="1"/>
  <c r="P22" i="1"/>
  <c r="N24" i="1"/>
  <c r="R24" i="1"/>
  <c r="P29" i="1"/>
  <c r="P26" i="1"/>
  <c r="P25" i="1"/>
  <c r="N23" i="1"/>
  <c r="Q23" i="1"/>
  <c r="M22" i="1"/>
  <c r="M21" i="1"/>
  <c r="M20" i="1"/>
  <c r="O24" i="1"/>
  <c r="Q29" i="1"/>
  <c r="M29" i="1"/>
  <c r="M26" i="1"/>
  <c r="Q26" i="1"/>
  <c r="N25" i="1"/>
  <c r="Q25" i="1"/>
  <c r="R23" i="1"/>
  <c r="N22" i="1"/>
  <c r="N21" i="1"/>
  <c r="P24" i="1"/>
  <c r="R29" i="1"/>
  <c r="N29" i="1"/>
  <c r="N26" i="1"/>
  <c r="R26" i="1"/>
  <c r="R25" i="1"/>
  <c r="S22" i="1"/>
  <c r="S21" i="1"/>
  <c r="S25" i="1"/>
  <c r="S29" i="1"/>
  <c r="S24" i="1"/>
  <c r="S26" i="1"/>
  <c r="S23" i="1"/>
  <c r="O19" i="1"/>
  <c r="P19" i="1"/>
  <c r="Q19" i="1"/>
  <c r="R19" i="1"/>
  <c r="N20" i="1"/>
  <c r="M19" i="1"/>
  <c r="S20" i="1"/>
  <c r="N30" i="1" l="1"/>
  <c r="S30" i="1"/>
  <c r="P30" i="1"/>
  <c r="Q32" i="1"/>
  <c r="R32" i="1"/>
  <c r="S32" i="1"/>
  <c r="O30" i="1"/>
  <c r="P32" i="1"/>
  <c r="O32" i="1"/>
  <c r="M30" i="1"/>
  <c r="N32" i="1"/>
  <c r="M32" i="1"/>
  <c r="R30" i="1"/>
  <c r="Q30" i="1"/>
  <c r="L30" i="1"/>
  <c r="L31" i="1"/>
  <c r="O31" i="1"/>
  <c r="P31" i="1"/>
  <c r="N31" i="1"/>
  <c r="Q31" i="1"/>
  <c r="S31" i="1"/>
  <c r="R31" i="1"/>
  <c r="M31" i="1"/>
  <c r="C21" i="1" l="1"/>
  <c r="C26" i="1"/>
  <c r="C22" i="1"/>
  <c r="C25" i="1"/>
  <c r="C23" i="1"/>
  <c r="C24" i="1"/>
  <c r="C27" i="1"/>
  <c r="E27" i="1"/>
  <c r="E26" i="1"/>
  <c r="E25" i="1"/>
  <c r="E23" i="1"/>
  <c r="E24" i="1"/>
  <c r="E21" i="1"/>
  <c r="E22" i="1"/>
  <c r="E20" i="1"/>
  <c r="C20" i="1"/>
  <c r="D21" i="1" l="1"/>
  <c r="D24" i="1"/>
  <c r="D27" i="1"/>
  <c r="D26" i="1"/>
  <c r="D23" i="1"/>
  <c r="D25" i="1"/>
  <c r="D22" i="1"/>
  <c r="D20" i="1"/>
  <c r="G20" i="1" l="1"/>
  <c r="G25" i="1"/>
  <c r="G26" i="1"/>
  <c r="G27" i="1"/>
  <c r="G24" i="1"/>
  <c r="K37" i="1"/>
  <c r="N37" i="1" s="1"/>
  <c r="K38" i="1"/>
  <c r="N38" i="1" s="1"/>
  <c r="G22" i="1" l="1"/>
  <c r="G23" i="1"/>
  <c r="G21" i="1"/>
  <c r="R37" i="1"/>
  <c r="L37" i="1"/>
  <c r="K39" i="1"/>
  <c r="R39" i="1" s="1"/>
  <c r="L38" i="1"/>
  <c r="R38" i="1"/>
  <c r="L39" i="1" l="1"/>
  <c r="N39" i="1"/>
  <c r="K40" i="1"/>
  <c r="L40" i="1" l="1"/>
  <c r="N40" i="1"/>
  <c r="R40" i="1"/>
  <c r="K41" i="1"/>
  <c r="L41" i="1" l="1"/>
  <c r="N41" i="1"/>
  <c r="R41" i="1"/>
  <c r="K42" i="1"/>
  <c r="K43" i="1" l="1"/>
  <c r="R42" i="1"/>
  <c r="L42" i="1"/>
  <c r="N42" i="1"/>
  <c r="K44" i="1" l="1"/>
  <c r="L44" i="1" s="1"/>
  <c r="R43" i="1"/>
  <c r="N43" i="1"/>
  <c r="L43" i="1"/>
  <c r="R44" i="1" l="1"/>
  <c r="N44" i="1"/>
</calcChain>
</file>

<file path=xl/sharedStrings.xml><?xml version="1.0" encoding="utf-8"?>
<sst xmlns="http://schemas.openxmlformats.org/spreadsheetml/2006/main" count="17760" uniqueCount="205">
  <si>
    <t>Geografiskt område</t>
  </si>
  <si>
    <t>A</t>
  </si>
  <si>
    <t>B</t>
  </si>
  <si>
    <t>C</t>
  </si>
  <si>
    <t>D</t>
  </si>
  <si>
    <t>E</t>
  </si>
  <si>
    <t>F</t>
  </si>
  <si>
    <t>G</t>
  </si>
  <si>
    <t xml:space="preserve">Roll </t>
  </si>
  <si>
    <t>1.1 IT- eller Digitaliseringsstrateg</t>
  </si>
  <si>
    <t>2.1 Projektledare</t>
  </si>
  <si>
    <t>2.2 Teknisk projektledare</t>
  </si>
  <si>
    <t>3.3 Tekniker</t>
  </si>
  <si>
    <t>3.4 Testare</t>
  </si>
  <si>
    <t>5.1 Säkerhetsstrateg/Säkerhetsanalytiker</t>
  </si>
  <si>
    <t>5.3 Säkerhetstekniker</t>
  </si>
  <si>
    <t>6.3 Grafisk formgivare</t>
  </si>
  <si>
    <t>Namn</t>
  </si>
  <si>
    <t>Kontaktuppgift</t>
  </si>
  <si>
    <t>Totalt pris</t>
  </si>
  <si>
    <t>Anbudsgivare</t>
  </si>
  <si>
    <t>Org.nr</t>
  </si>
  <si>
    <t>Anbudsområde</t>
  </si>
  <si>
    <t>Kompetensområde</t>
  </si>
  <si>
    <t>Kategori</t>
  </si>
  <si>
    <t>Utlovas</t>
  </si>
  <si>
    <t>Exempelroll</t>
  </si>
  <si>
    <t>KN1</t>
  </si>
  <si>
    <t>KN2</t>
  </si>
  <si>
    <t>KN3</t>
  </si>
  <si>
    <t>KN4</t>
  </si>
  <si>
    <t>KN5</t>
  </si>
  <si>
    <t>Anbudsumma för anbudsområdet</t>
  </si>
  <si>
    <t>Mervärde antal konsultroller för anbudsområdet</t>
  </si>
  <si>
    <t>Mervärde</t>
  </si>
  <si>
    <t>Minimikrav value</t>
  </si>
  <si>
    <t>KO1 - Verksamhetsutveckling och strategi</t>
  </si>
  <si>
    <t>FKU</t>
  </si>
  <si>
    <t>KO2 - Ledning och styrning</t>
  </si>
  <si>
    <t>KO3 - Systemutveckling/-förvaltning och infrastruktur</t>
  </si>
  <si>
    <t>4.1 Enterprisearkitekt</t>
  </si>
  <si>
    <t>4.2 Verksamhetsarkitekt</t>
  </si>
  <si>
    <t>4.3 Lösningsarkitekt</t>
  </si>
  <si>
    <t>4.4 Mjukvaruarkitekt</t>
  </si>
  <si>
    <t>4.5 Infrastrukturarkitekt</t>
  </si>
  <si>
    <t>6.1 Webbstrateg</t>
  </si>
  <si>
    <t>KO7 - Användarsupport</t>
  </si>
  <si>
    <t>7.1 Teknikstöd – på plats</t>
  </si>
  <si>
    <t>Rank</t>
  </si>
  <si>
    <t>Nivå</t>
  </si>
  <si>
    <t>Indexering</t>
  </si>
  <si>
    <t>År 1</t>
  </si>
  <si>
    <t>År 2</t>
  </si>
  <si>
    <t>Reference</t>
  </si>
  <si>
    <t>År 3</t>
  </si>
  <si>
    <t>År 4</t>
  </si>
  <si>
    <t>Roller</t>
  </si>
  <si>
    <t>Regioner</t>
  </si>
  <si>
    <t>Nivåer</t>
  </si>
  <si>
    <t>Atea Sverige AB</t>
  </si>
  <si>
    <t>556448-0282</t>
  </si>
  <si>
    <t>Ework Group AB</t>
  </si>
  <si>
    <t>556587-8708</t>
  </si>
  <si>
    <t>Sogeti Sverige AB</t>
  </si>
  <si>
    <t>556631-4687</t>
  </si>
  <si>
    <t>Capgemini Sverige AB</t>
  </si>
  <si>
    <t>556092-3053</t>
  </si>
  <si>
    <t>Consid AB</t>
  </si>
  <si>
    <t>556599-4307</t>
  </si>
  <si>
    <t>556218-6790</t>
  </si>
  <si>
    <t>Pro4u AB</t>
  </si>
  <si>
    <t>556590-6897</t>
  </si>
  <si>
    <t>Kontaktuppgifter</t>
  </si>
  <si>
    <t>Bolag</t>
  </si>
  <si>
    <t>Region</t>
  </si>
  <si>
    <t>Ramavtalsleverantör</t>
  </si>
  <si>
    <t>Företagsnamn:</t>
  </si>
  <si>
    <t>Organisationsnummer:</t>
  </si>
  <si>
    <t>Postadress:</t>
  </si>
  <si>
    <t>Kronborgsgränd 1
164 93 KISTA</t>
  </si>
  <si>
    <t>Fleminggatan 18 6 TR
112 26 Stockholm</t>
  </si>
  <si>
    <t>Ljungadalsgatan 2b
351 80 Växjö</t>
  </si>
  <si>
    <t xml:space="preserve">Övriga kontaktuppgifter </t>
  </si>
  <si>
    <t>Avropsmottagare - kontaktperson:</t>
  </si>
  <si>
    <t>Fredrik Hagelin</t>
  </si>
  <si>
    <t>Avropsmottagare - telefon:</t>
  </si>
  <si>
    <t>Priser</t>
  </si>
  <si>
    <t>Calc_AnbudsSum</t>
  </si>
  <si>
    <t>Totalt pris_Beräkning</t>
  </si>
  <si>
    <t>Kontaktperson</t>
  </si>
  <si>
    <t>E-post</t>
  </si>
  <si>
    <t>Telefon</t>
  </si>
  <si>
    <t>publicsverige@eworkgroup.com</t>
  </si>
  <si>
    <t>Antal timmar</t>
  </si>
  <si>
    <t>Summa</t>
  </si>
  <si>
    <t>RegionBeskrivning</t>
  </si>
  <si>
    <t>A) Norrbottens län, Västerbottens län</t>
  </si>
  <si>
    <t>B) Jämtlands län, Västernorrlands län</t>
  </si>
  <si>
    <t>C) Gävleborgs län, Dalarnas län, Värmlands län, Örebro län, Västmanlands län, Södermanlands län</t>
  </si>
  <si>
    <t>D) Stockholms län, Uppsala län, Gotlands län</t>
  </si>
  <si>
    <t>E) Västra Götalands län, Hallands län</t>
  </si>
  <si>
    <t>F) Östergötlands län, Jönköpings län, Kalmar län</t>
  </si>
  <si>
    <t>G) Skåne län, Blekinge län, Kronobergs län</t>
  </si>
  <si>
    <t>ROLL/TIMPRIS</t>
  </si>
  <si>
    <t>ROLL/TOTALT PRIS</t>
  </si>
  <si>
    <t>Välj Län i listan här</t>
  </si>
  <si>
    <t>1.2 Modelleringsledare/Kravanalytiker</t>
  </si>
  <si>
    <t>1.3 Metodstöd</t>
  </si>
  <si>
    <t>1.4 Hållbarhetsstrateg inom IT</t>
  </si>
  <si>
    <t>2.3 Förändringsledare</t>
  </si>
  <si>
    <t>2.4 IT-controller/Compliance manager</t>
  </si>
  <si>
    <t>3.1 Systemutvecklare/Systemintegratör</t>
  </si>
  <si>
    <t>3.2 Systemförvaltare</t>
  </si>
  <si>
    <t>KO4 - Arkitekur</t>
  </si>
  <si>
    <t>KO5 - IT-, informations- och cybersäkerhet</t>
  </si>
  <si>
    <t>5.2 Risk Manager</t>
  </si>
  <si>
    <t>KO6 - Tillgänglighet och webb</t>
  </si>
  <si>
    <t>6.2 Interaktionsdesigner/Tillgänglighetsexpert</t>
  </si>
  <si>
    <t>Castra Group AB</t>
  </si>
  <si>
    <t>556958-4401</t>
  </si>
  <si>
    <t>CGI Sverige AB</t>
  </si>
  <si>
    <t>556337-2191</t>
  </si>
  <si>
    <t>Chas visual management AB</t>
  </si>
  <si>
    <t>556726-4758</t>
  </si>
  <si>
    <t>Combitech Aktiebolag</t>
  </si>
  <si>
    <t>Knowit Aktiebolag (publ)</t>
  </si>
  <si>
    <t>556391-0354</t>
  </si>
  <si>
    <t>Nexer AB</t>
  </si>
  <si>
    <t>556451-9345</t>
  </si>
  <si>
    <t>556117-7543</t>
  </si>
  <si>
    <t>Daniel Bergström</t>
  </si>
  <si>
    <t>+46 920 20 02 09</t>
  </si>
  <si>
    <t>David Stålsäter</t>
  </si>
  <si>
    <t>avrop.se@capgemini.com</t>
  </si>
  <si>
    <t>Engelbrektsgatan 28
411 37 Göteborg</t>
  </si>
  <si>
    <t>Sebastian Fagerholm</t>
  </si>
  <si>
    <t>upphandling@castra.se</t>
  </si>
  <si>
    <t>Torshamnsgatan 24, Kista
164 98 Stockholm</t>
  </si>
  <si>
    <t>Sofia Eliasson</t>
  </si>
  <si>
    <t>ramavtal.norr@cgi.com</t>
  </si>
  <si>
    <t>+46 70 3201159</t>
  </si>
  <si>
    <t>Chas Visual Management AB</t>
  </si>
  <si>
    <t>Stubbsundsvägen 11
131 41 Nacka</t>
  </si>
  <si>
    <t>Simon Gezelius</t>
  </si>
  <si>
    <t>ramavtal@chas.se</t>
  </si>
  <si>
    <t>Ann- Sofie Persson</t>
  </si>
  <si>
    <t>avropa@combitech.com</t>
  </si>
  <si>
    <t>Lillsjöraden 22 
553 20 Jönköping</t>
  </si>
  <si>
    <t xml:space="preserve">Jacob Almers </t>
  </si>
  <si>
    <t>avrop.adda2021@consid.se</t>
  </si>
  <si>
    <t>Vasagatan 16
111 20 Stockholm</t>
  </si>
  <si>
    <t>Sofie Amling</t>
  </si>
  <si>
    <t>Sebastian Vidovic</t>
  </si>
  <si>
    <t>off-upphandlingar@knowit.se</t>
  </si>
  <si>
    <t>Lindholmspiren 9
417 56 Göteborg</t>
  </si>
  <si>
    <t>Susanne Paulsson</t>
  </si>
  <si>
    <t>public@nexergroup.com</t>
  </si>
  <si>
    <t>Kungsgatan 37, plan 8
111 56 Stockholm</t>
  </si>
  <si>
    <t>adda@pro4u.com</t>
  </si>
  <si>
    <t>Svetsarvägen 4
171 41 Solna</t>
  </si>
  <si>
    <t>Sofia Tönnberg</t>
  </si>
  <si>
    <t>Siv Jbari</t>
  </si>
  <si>
    <t>ok</t>
  </si>
  <si>
    <t>Välj län istället Region</t>
  </si>
  <si>
    <t>ta bort org-nummer</t>
  </si>
  <si>
    <t>Rangordna bara tre första</t>
  </si>
  <si>
    <t>Snygga till layouten på topplistan</t>
  </si>
  <si>
    <t>Updpatear Rolllistan efter Prisbilagorna</t>
  </si>
  <si>
    <t>ny adminflik. Leverantörsuppgifter och prisjustering</t>
  </si>
  <si>
    <t>Kunna ta bort roller från listan</t>
  </si>
  <si>
    <t>Klart senast 1/9</t>
  </si>
  <si>
    <t xml:space="preserve">                                   </t>
  </si>
  <si>
    <t>Avrop IT-konsulttjänster 2021</t>
  </si>
  <si>
    <t>konsulttjanster2021@atea.se</t>
  </si>
  <si>
    <t>+46 70-5207241</t>
  </si>
  <si>
    <t>+46 73-520 12 22</t>
  </si>
  <si>
    <t>+46 10-2166360</t>
  </si>
  <si>
    <t>+46 708-531718</t>
  </si>
  <si>
    <t>+46 70-4978936</t>
  </si>
  <si>
    <t>+46 8-50 60 55 00</t>
  </si>
  <si>
    <t>+46 730-746837</t>
  </si>
  <si>
    <t>+46 703 88 65 56</t>
  </si>
  <si>
    <t>+46 709-95 12 25</t>
  </si>
  <si>
    <t>+46 73 80 21 862</t>
  </si>
  <si>
    <t>+46 7250 26 324</t>
  </si>
  <si>
    <t>+46 702 489 205</t>
  </si>
  <si>
    <t>IT-konsulttjänster 2021</t>
  </si>
  <si>
    <t>Projektnr: 10539</t>
  </si>
  <si>
    <t>Ja</t>
  </si>
  <si>
    <t>Index</t>
  </si>
  <si>
    <t>Start Datum:</t>
  </si>
  <si>
    <t>Index:</t>
  </si>
  <si>
    <t>Procent:</t>
  </si>
  <si>
    <t>Index Prissättning</t>
  </si>
  <si>
    <t>Länk till index</t>
  </si>
  <si>
    <t>avropadda21.se@sogeti.se</t>
  </si>
  <si>
    <t>avrop@twoday.com</t>
  </si>
  <si>
    <t>twoday AB</t>
  </si>
  <si>
    <t>Lindhagensgatan 94 
112 18 Stockholm</t>
  </si>
  <si>
    <t>Kontaktuppgifter avropsmottagare IT-konsulttjänster 2021</t>
  </si>
  <si>
    <t>Avropsmottagare - e-post:</t>
  </si>
  <si>
    <t>version</t>
  </si>
  <si>
    <t>twoday Sverige AB</t>
  </si>
  <si>
    <t>556738-9167</t>
  </si>
  <si>
    <t>Version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</si>
</sst>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5" x14ac:knownFonts="1">
    <font>
      <sz val="11"/>
      <color theme="1"/>
      <name val="Calibri"/>
      <family val="2"/>
      <scheme val="minor"/>
    </font>
    <font>
      <b/>
      <sz val="11"/>
      <color theme="0"/>
      <name val="Calibri"/>
      <family val="2"/>
      <scheme val="minor"/>
    </font>
    <font>
      <sz val="11"/>
      <color theme="0"/>
      <name val="Calibri"/>
      <family val="2"/>
      <scheme val="minor"/>
    </font>
    <font>
      <sz val="11"/>
      <color theme="1"/>
      <name val="Calibri"/>
      <family val="2"/>
      <scheme val="minor"/>
    </font>
    <font>
      <b/>
      <sz val="12"/>
      <name val="Calibri"/>
      <family val="2"/>
      <scheme val="minor"/>
    </font>
    <font>
      <sz val="11"/>
      <name val="Calibri"/>
      <family val="2"/>
      <scheme val="minor"/>
    </font>
    <font>
      <sz val="10"/>
      <color theme="0"/>
      <name val="Calibri"/>
      <family val="2"/>
      <scheme val="minor"/>
    </font>
    <font>
      <sz val="10"/>
      <name val="Arial"/>
      <family val="2"/>
    </font>
    <font>
      <sz val="11"/>
      <color rgb="FF1F497D"/>
      <name val="Calibri"/>
      <family val="2"/>
      <scheme val="minor"/>
    </font>
    <font>
      <sz val="11"/>
      <color rgb="FFFF0000"/>
      <name val="Calibri"/>
      <family val="2"/>
      <scheme val="minor"/>
    </font>
    <font>
      <b/>
      <sz val="10"/>
      <name val="Calibri"/>
      <family val="2"/>
      <scheme val="minor"/>
    </font>
    <font>
      <sz val="11"/>
      <color rgb="FFFFFFFF"/>
      <name val="Calibri"/>
      <family val="2"/>
      <scheme val="minor"/>
    </font>
    <font>
      <sz val="18"/>
      <color rgb="FFFFFFFF"/>
      <name val="Calibri"/>
      <family val="2"/>
      <scheme val="minor"/>
    </font>
    <font>
      <b/>
      <sz val="18"/>
      <color rgb="FFFFFFFF"/>
      <name val="Calibri"/>
      <family val="2"/>
      <scheme val="minor"/>
    </font>
    <font>
      <sz val="11"/>
      <color theme="1"/>
      <name val="Corbel"/>
      <family val="2"/>
    </font>
    <font>
      <b/>
      <sz val="18"/>
      <color theme="0"/>
      <name val="Corbel"/>
      <family val="2"/>
    </font>
    <font>
      <b/>
      <sz val="10"/>
      <name val="Corbel"/>
      <family val="2"/>
    </font>
    <font>
      <b/>
      <sz val="11"/>
      <color theme="0"/>
      <name val="Corbel"/>
      <family val="2"/>
    </font>
    <font>
      <b/>
      <sz val="11"/>
      <color theme="1"/>
      <name val="Corbel"/>
      <family val="2"/>
    </font>
    <font>
      <sz val="11"/>
      <color theme="0"/>
      <name val="Corbel"/>
      <family val="2"/>
    </font>
    <font>
      <sz val="7"/>
      <color theme="0"/>
      <name val="Corbel"/>
      <family val="2"/>
    </font>
    <font>
      <sz val="6"/>
      <color theme="0"/>
      <name val="Corbel"/>
      <family val="2"/>
    </font>
    <font>
      <sz val="11"/>
      <name val="Corbel"/>
      <family val="2"/>
    </font>
    <font>
      <sz val="10"/>
      <color theme="1"/>
      <name val="Corbel"/>
      <family val="2"/>
    </font>
    <font>
      <sz val="11"/>
      <color rgb="FFC00000"/>
      <name val="Corbel"/>
      <family val="2"/>
    </font>
    <font>
      <sz val="11"/>
      <color theme="1" tint="4.9989318521683403E-2"/>
      <name val="Corbel"/>
      <family val="2"/>
    </font>
    <font>
      <b/>
      <sz val="10"/>
      <color theme="1"/>
      <name val="Corbel"/>
      <family val="2"/>
    </font>
    <font>
      <i/>
      <sz val="11"/>
      <color theme="1"/>
      <name val="Corbel"/>
      <family val="2"/>
    </font>
    <font>
      <sz val="10"/>
      <color theme="0" tint="-4.9989318521683403E-2"/>
      <name val="Corbel"/>
      <family val="2"/>
    </font>
    <font>
      <sz val="10"/>
      <color rgb="FFF2F2F2"/>
      <name val="Corbel"/>
      <family val="2"/>
    </font>
    <font>
      <sz val="9"/>
      <color theme="0"/>
      <name val="Corbel"/>
      <family val="2"/>
    </font>
    <font>
      <sz val="10"/>
      <color theme="0" tint="-0.499984740745262"/>
      <name val="Corbel"/>
      <family val="2"/>
    </font>
    <font>
      <b/>
      <sz val="14"/>
      <name val="Corbel"/>
      <family val="2"/>
    </font>
    <font>
      <sz val="10"/>
      <color theme="0"/>
      <name val="Corbel"/>
      <family val="2"/>
    </font>
    <font>
      <u/>
      <sz val="11"/>
      <color theme="10"/>
      <name val="Calibri"/>
      <family val="2"/>
      <scheme val="minor"/>
    </font>
  </fonts>
  <fills count="11">
    <fill>
      <patternFill patternType="none"/>
    </fill>
    <fill>
      <patternFill patternType="gray125"/>
    </fill>
    <fill>
      <patternFill patternType="solid">
        <fgColor theme="3" tint="0.79998168889431442"/>
        <bgColor indexed="64"/>
      </patternFill>
    </fill>
    <fill>
      <patternFill patternType="solid">
        <fgColor rgb="FF43606F"/>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bgColor indexed="64"/>
      </patternFill>
    </fill>
    <fill>
      <patternFill patternType="solid">
        <fgColor rgb="FFAF5A91"/>
        <bgColor indexed="64"/>
      </patternFill>
    </fill>
    <fill>
      <patternFill patternType="solid">
        <fgColor rgb="FFFFFDAA"/>
        <bgColor indexed="64"/>
      </patternFill>
    </fill>
    <fill>
      <patternFill patternType="solid">
        <fgColor rgb="FFC88EB3"/>
        <bgColor indexed="64"/>
      </patternFill>
    </fill>
    <fill>
      <patternFill patternType="solid">
        <fgColor rgb="FFFFFFFF"/>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xf numFmtId="0" fontId="3" fillId="0" borderId="0"/>
    <xf numFmtId="0" fontId="7" fillId="0" borderId="0"/>
    <xf numFmtId="9" fontId="3" fillId="0" borderId="0" applyFont="0" applyFill="0" applyBorder="0" applyAlignment="0" applyProtection="0"/>
    <xf numFmtId="0" fontId="34" fillId="0" borderId="0" applyNumberFormat="0" applyFill="0" applyBorder="0" applyAlignment="0" applyProtection="0"/>
  </cellStyleXfs>
  <cellXfs count="116">
    <xf numFmtId="0" fontId="0" fillId="0" borderId="0" xfId="0"/>
    <xf numFmtId="0" fontId="0" fillId="0" borderId="2" xfId="0" applyBorder="1"/>
    <xf numFmtId="1" fontId="0" fillId="0" borderId="0" xfId="0" applyNumberFormat="1"/>
    <xf numFmtId="9" fontId="0" fillId="5" borderId="0" xfId="0" applyNumberFormat="1" applyFill="1"/>
    <xf numFmtId="0" fontId="2" fillId="3" borderId="0" xfId="0" applyFont="1" applyFill="1"/>
    <xf numFmtId="0" fontId="4" fillId="0" borderId="0" xfId="0" applyFont="1" applyAlignment="1">
      <alignment vertical="top"/>
    </xf>
    <xf numFmtId="0" fontId="0" fillId="0" borderId="0" xfId="0" applyAlignment="1">
      <alignment wrapText="1"/>
    </xf>
    <xf numFmtId="0" fontId="0" fillId="0" borderId="0" xfId="0" applyAlignment="1">
      <alignment horizontal="center" wrapText="1"/>
    </xf>
    <xf numFmtId="0" fontId="5" fillId="0" borderId="0" xfId="0" applyFont="1" applyAlignment="1">
      <alignment horizontal="left"/>
    </xf>
    <xf numFmtId="0" fontId="0" fillId="0" borderId="0" xfId="0" applyAlignment="1">
      <alignment horizontal="left" vertical="top" wrapText="1"/>
    </xf>
    <xf numFmtId="0" fontId="2" fillId="0" borderId="0" xfId="0" applyFont="1"/>
    <xf numFmtId="0" fontId="0" fillId="4" borderId="0" xfId="0" applyFill="1"/>
    <xf numFmtId="0" fontId="8" fillId="0" borderId="0" xfId="0" applyFont="1" applyAlignment="1">
      <alignment horizontal="left" vertical="center" indent="1"/>
    </xf>
    <xf numFmtId="16" fontId="9" fillId="0" borderId="0" xfId="0" applyNumberFormat="1" applyFont="1"/>
    <xf numFmtId="0" fontId="9" fillId="0" borderId="0" xfId="0" applyFont="1"/>
    <xf numFmtId="0" fontId="2" fillId="7" borderId="13" xfId="0" applyFont="1" applyFill="1" applyBorder="1" applyAlignment="1">
      <alignment horizontal="center"/>
    </xf>
    <xf numFmtId="0" fontId="2" fillId="7" borderId="13" xfId="0" applyFont="1" applyFill="1" applyBorder="1" applyAlignment="1">
      <alignment horizontal="left"/>
    </xf>
    <xf numFmtId="0" fontId="5" fillId="8" borderId="13" xfId="0" applyFont="1" applyFill="1" applyBorder="1" applyAlignment="1">
      <alignment horizontal="center" vertical="center"/>
    </xf>
    <xf numFmtId="0" fontId="10" fillId="9" borderId="11" xfId="0" applyFont="1" applyFill="1" applyBorder="1" applyAlignment="1">
      <alignment horizontal="left" vertical="center" wrapText="1"/>
    </xf>
    <xf numFmtId="0" fontId="10" fillId="9" borderId="2" xfId="0" applyFont="1" applyFill="1" applyBorder="1" applyAlignment="1">
      <alignment horizontal="left" vertical="center" wrapText="1"/>
    </xf>
    <xf numFmtId="0" fontId="0" fillId="0" borderId="0" xfId="0" quotePrefix="1" applyAlignment="1">
      <alignment horizontal="left" vertical="top" wrapText="1"/>
    </xf>
    <xf numFmtId="0" fontId="0" fillId="0" borderId="0" xfId="0" quotePrefix="1" applyAlignment="1">
      <alignment wrapText="1"/>
    </xf>
    <xf numFmtId="22" fontId="0" fillId="0" borderId="0" xfId="0" applyNumberFormat="1"/>
    <xf numFmtId="0" fontId="11" fillId="7" borderId="11" xfId="0" applyFont="1" applyFill="1" applyBorder="1"/>
    <xf numFmtId="0" fontId="11" fillId="7" borderId="14" xfId="0" applyFont="1" applyFill="1" applyBorder="1"/>
    <xf numFmtId="0" fontId="11" fillId="7" borderId="13" xfId="0" applyFont="1" applyFill="1" applyBorder="1"/>
    <xf numFmtId="14" fontId="0" fillId="8" borderId="2" xfId="0" applyNumberFormat="1" applyFill="1" applyBorder="1" applyProtection="1">
      <protection locked="0"/>
    </xf>
    <xf numFmtId="0" fontId="0" fillId="8" borderId="2" xfId="0" applyFill="1" applyBorder="1" applyProtection="1">
      <protection locked="0"/>
    </xf>
    <xf numFmtId="9" fontId="0" fillId="0" borderId="2" xfId="3" applyFont="1" applyBorder="1" applyProtection="1"/>
    <xf numFmtId="9" fontId="0" fillId="0" borderId="2" xfId="3" applyFont="1" applyBorder="1"/>
    <xf numFmtId="0" fontId="14" fillId="0" borderId="0" xfId="0" applyFont="1"/>
    <xf numFmtId="0" fontId="15" fillId="7" borderId="11" xfId="0" applyFont="1" applyFill="1" applyBorder="1" applyAlignment="1">
      <alignment horizontal="left" vertical="center"/>
    </xf>
    <xf numFmtId="0" fontId="15" fillId="7" borderId="14" xfId="0" applyFont="1" applyFill="1" applyBorder="1" applyAlignment="1">
      <alignment horizontal="center" vertical="center"/>
    </xf>
    <xf numFmtId="0" fontId="17" fillId="7" borderId="14" xfId="0" applyFont="1" applyFill="1" applyBorder="1"/>
    <xf numFmtId="0" fontId="17" fillId="7" borderId="13" xfId="0" applyFont="1" applyFill="1" applyBorder="1"/>
    <xf numFmtId="0" fontId="18" fillId="0" borderId="0" xfId="0" applyFont="1"/>
    <xf numFmtId="0" fontId="14" fillId="0" borderId="3" xfId="0" applyFont="1" applyBorder="1"/>
    <xf numFmtId="0" fontId="14" fillId="0" borderId="4" xfId="0" applyFont="1" applyBorder="1"/>
    <xf numFmtId="0" fontId="14" fillId="0" borderId="5" xfId="0" applyFont="1" applyBorder="1"/>
    <xf numFmtId="0" fontId="14" fillId="6" borderId="0" xfId="0" applyFont="1" applyFill="1"/>
    <xf numFmtId="0" fontId="14" fillId="0" borderId="6" xfId="0" applyFont="1" applyBorder="1"/>
    <xf numFmtId="0" fontId="17" fillId="7" borderId="11" xfId="0" applyFont="1" applyFill="1" applyBorder="1"/>
    <xf numFmtId="0" fontId="19" fillId="7" borderId="14" xfId="0" applyFont="1" applyFill="1" applyBorder="1"/>
    <xf numFmtId="0" fontId="19" fillId="7" borderId="13" xfId="0" applyFont="1" applyFill="1" applyBorder="1"/>
    <xf numFmtId="0" fontId="17" fillId="7" borderId="13" xfId="0" applyFont="1" applyFill="1" applyBorder="1" applyAlignment="1">
      <alignment horizontal="center"/>
    </xf>
    <xf numFmtId="0" fontId="17" fillId="7" borderId="2" xfId="0" applyFont="1" applyFill="1" applyBorder="1" applyAlignment="1">
      <alignment horizontal="center"/>
    </xf>
    <xf numFmtId="0" fontId="14" fillId="0" borderId="7" xfId="0" applyFont="1" applyBorder="1"/>
    <xf numFmtId="0" fontId="19" fillId="7" borderId="2" xfId="0" applyFont="1" applyFill="1" applyBorder="1"/>
    <xf numFmtId="0" fontId="20" fillId="7" borderId="14"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21" fillId="6" borderId="0" xfId="0" applyFont="1" applyFill="1" applyAlignment="1">
      <alignment wrapText="1"/>
    </xf>
    <xf numFmtId="0" fontId="21" fillId="6" borderId="7" xfId="0" applyFont="1" applyFill="1" applyBorder="1" applyAlignment="1">
      <alignment wrapText="1"/>
    </xf>
    <xf numFmtId="0" fontId="22" fillId="8" borderId="1" xfId="0" applyFont="1" applyFill="1" applyBorder="1" applyAlignment="1" applyProtection="1">
      <alignment horizontal="center"/>
      <protection locked="0"/>
    </xf>
    <xf numFmtId="0" fontId="22" fillId="8" borderId="18" xfId="0" applyFont="1" applyFill="1" applyBorder="1" applyAlignment="1" applyProtection="1">
      <alignment horizontal="center"/>
      <protection locked="0"/>
    </xf>
    <xf numFmtId="0" fontId="23" fillId="4" borderId="2" xfId="0" applyFont="1" applyFill="1" applyBorder="1"/>
    <xf numFmtId="3" fontId="23" fillId="4" borderId="2" xfId="0" applyNumberFormat="1" applyFont="1" applyFill="1" applyBorder="1" applyAlignment="1">
      <alignment horizontal="center"/>
    </xf>
    <xf numFmtId="3" fontId="14" fillId="6" borderId="0" xfId="0" applyNumberFormat="1" applyFont="1" applyFill="1"/>
    <xf numFmtId="3" fontId="14" fillId="6" borderId="7" xfId="0" applyNumberFormat="1" applyFont="1" applyFill="1" applyBorder="1"/>
    <xf numFmtId="0" fontId="22" fillId="8" borderId="12" xfId="0" applyFont="1" applyFill="1" applyBorder="1" applyAlignment="1" applyProtection="1">
      <alignment horizontal="center"/>
      <protection locked="0"/>
    </xf>
    <xf numFmtId="0" fontId="19" fillId="0" borderId="0" xfId="0" applyFont="1"/>
    <xf numFmtId="0" fontId="24" fillId="0" borderId="11" xfId="0" applyFont="1" applyBorder="1" applyAlignment="1">
      <alignment horizontal="center"/>
    </xf>
    <xf numFmtId="0" fontId="14" fillId="0" borderId="14" xfId="0" applyFont="1" applyBorder="1" applyAlignment="1">
      <alignment horizontal="right"/>
    </xf>
    <xf numFmtId="0" fontId="18" fillId="0" borderId="14" xfId="0" applyFont="1" applyBorder="1" applyAlignment="1">
      <alignment horizontal="center" vertical="center"/>
    </xf>
    <xf numFmtId="0" fontId="14" fillId="0" borderId="13" xfId="0" applyFont="1" applyBorder="1" applyAlignment="1">
      <alignment horizontal="center"/>
    </xf>
    <xf numFmtId="0" fontId="19" fillId="6" borderId="0" xfId="0" applyFont="1" applyFill="1"/>
    <xf numFmtId="3" fontId="25" fillId="6" borderId="0" xfId="0" applyNumberFormat="1" applyFont="1" applyFill="1"/>
    <xf numFmtId="0" fontId="19" fillId="7" borderId="11" xfId="0" applyFont="1" applyFill="1" applyBorder="1"/>
    <xf numFmtId="0" fontId="19" fillId="7" borderId="11" xfId="0" applyFont="1" applyFill="1" applyBorder="1" applyAlignment="1">
      <alignment horizontal="left"/>
    </xf>
    <xf numFmtId="0" fontId="19" fillId="7" borderId="14" xfId="0" applyFont="1" applyFill="1" applyBorder="1" applyAlignment="1">
      <alignment horizontal="center"/>
    </xf>
    <xf numFmtId="0" fontId="23" fillId="4" borderId="17" xfId="0" applyFont="1" applyFill="1" applyBorder="1"/>
    <xf numFmtId="0" fontId="26" fillId="2" borderId="19" xfId="0" applyFont="1" applyFill="1" applyBorder="1"/>
    <xf numFmtId="0" fontId="18" fillId="2" borderId="0" xfId="0" applyFont="1" applyFill="1" applyAlignment="1">
      <alignment horizontal="center"/>
    </xf>
    <xf numFmtId="3" fontId="18" fillId="2" borderId="20" xfId="0" applyNumberFormat="1" applyFont="1" applyFill="1" applyBorder="1" applyAlignment="1">
      <alignment horizontal="center"/>
    </xf>
    <xf numFmtId="3" fontId="14" fillId="0" borderId="0" xfId="0" applyNumberFormat="1" applyFont="1"/>
    <xf numFmtId="0" fontId="27" fillId="2" borderId="0" xfId="0" applyFont="1" applyFill="1" applyAlignment="1">
      <alignment horizontal="center"/>
    </xf>
    <xf numFmtId="0" fontId="26" fillId="2" borderId="15" xfId="0" applyFont="1" applyFill="1" applyBorder="1"/>
    <xf numFmtId="0" fontId="27" fillId="2" borderId="1" xfId="0" applyFont="1" applyFill="1" applyBorder="1" applyAlignment="1">
      <alignment horizontal="center"/>
    </xf>
    <xf numFmtId="3" fontId="18" fillId="2" borderId="16" xfId="0" applyNumberFormat="1" applyFont="1" applyFill="1" applyBorder="1" applyAlignment="1">
      <alignment horizontal="center"/>
    </xf>
    <xf numFmtId="0" fontId="28" fillId="4" borderId="2" xfId="0" applyFont="1" applyFill="1" applyBorder="1"/>
    <xf numFmtId="3" fontId="29" fillId="4" borderId="2" xfId="0" applyNumberFormat="1" applyFont="1" applyFill="1" applyBorder="1"/>
    <xf numFmtId="164" fontId="14" fillId="0" borderId="0" xfId="0" applyNumberFormat="1" applyFont="1"/>
    <xf numFmtId="0" fontId="19" fillId="10" borderId="0" xfId="0" applyFont="1" applyFill="1"/>
    <xf numFmtId="0" fontId="31" fillId="4" borderId="17" xfId="0" applyFont="1" applyFill="1" applyBorder="1"/>
    <xf numFmtId="0" fontId="14" fillId="0" borderId="8" xfId="0" applyFont="1" applyBorder="1"/>
    <xf numFmtId="0" fontId="14" fillId="0" borderId="9" xfId="0" applyFont="1" applyBorder="1"/>
    <xf numFmtId="0" fontId="14" fillId="0" borderId="10" xfId="0" applyFont="1" applyBorder="1"/>
    <xf numFmtId="0" fontId="32" fillId="0" borderId="0" xfId="0" applyFont="1" applyAlignment="1">
      <alignment horizontal="left"/>
    </xf>
    <xf numFmtId="0" fontId="14" fillId="0" borderId="0" xfId="0" applyFont="1" applyAlignment="1">
      <alignment horizontal="left" vertical="top" wrapText="1"/>
    </xf>
    <xf numFmtId="0" fontId="22" fillId="0" borderId="0" xfId="0" applyFont="1" applyAlignment="1">
      <alignment horizontal="left" vertical="top"/>
    </xf>
    <xf numFmtId="0" fontId="19" fillId="7" borderId="14" xfId="0" applyFont="1" applyFill="1" applyBorder="1" applyAlignment="1">
      <alignment horizontal="left" vertical="top"/>
    </xf>
    <xf numFmtId="0" fontId="14" fillId="0" borderId="0" xfId="0" applyFont="1" applyAlignment="1">
      <alignment wrapText="1"/>
    </xf>
    <xf numFmtId="0" fontId="14" fillId="4" borderId="0" xfId="0" applyFont="1" applyFill="1"/>
    <xf numFmtId="0" fontId="34" fillId="0" borderId="0" xfId="4"/>
    <xf numFmtId="0" fontId="16" fillId="8" borderId="11" xfId="0" applyFont="1" applyFill="1" applyBorder="1" applyAlignment="1" applyProtection="1">
      <alignment horizontal="center" vertical="center" wrapText="1"/>
      <protection locked="0"/>
    </xf>
    <xf numFmtId="0" fontId="16" fillId="8" borderId="14" xfId="0" applyFont="1" applyFill="1" applyBorder="1" applyAlignment="1" applyProtection="1">
      <alignment horizontal="center" vertical="center" wrapText="1"/>
      <protection locked="0"/>
    </xf>
    <xf numFmtId="0" fontId="16" fillId="8" borderId="13" xfId="0" applyFont="1" applyFill="1" applyBorder="1" applyAlignment="1" applyProtection="1">
      <alignment horizontal="center" vertical="center" wrapText="1"/>
      <protection locked="0"/>
    </xf>
    <xf numFmtId="0" fontId="30" fillId="7" borderId="14" xfId="0" applyFont="1" applyFill="1" applyBorder="1" applyAlignment="1">
      <alignment horizontal="center"/>
    </xf>
    <xf numFmtId="0" fontId="30" fillId="7" borderId="13" xfId="0" applyFont="1" applyFill="1" applyBorder="1" applyAlignment="1">
      <alignment horizontal="center"/>
    </xf>
    <xf numFmtId="0" fontId="22" fillId="8" borderId="11" xfId="0" applyFont="1" applyFill="1" applyBorder="1" applyProtection="1">
      <protection locked="0"/>
    </xf>
    <xf numFmtId="0" fontId="22" fillId="8" borderId="14" xfId="0" applyFont="1" applyFill="1" applyBorder="1" applyProtection="1">
      <protection locked="0"/>
    </xf>
    <xf numFmtId="0" fontId="22" fillId="8" borderId="13" xfId="0" applyFont="1" applyFill="1" applyBorder="1" applyProtection="1">
      <protection locked="0"/>
    </xf>
    <xf numFmtId="3" fontId="23" fillId="4" borderId="15" xfId="0" applyNumberFormat="1" applyFont="1" applyFill="1" applyBorder="1" applyAlignment="1">
      <alignment horizontal="left"/>
    </xf>
    <xf numFmtId="3" fontId="23" fillId="4" borderId="16" xfId="0" applyNumberFormat="1" applyFont="1" applyFill="1" applyBorder="1" applyAlignment="1">
      <alignment horizontal="left"/>
    </xf>
    <xf numFmtId="3" fontId="31" fillId="4" borderId="15" xfId="0" applyNumberFormat="1" applyFont="1" applyFill="1" applyBorder="1" applyAlignment="1">
      <alignment horizontal="left"/>
    </xf>
    <xf numFmtId="3" fontId="31" fillId="4" borderId="16" xfId="0" applyNumberFormat="1" applyFont="1" applyFill="1" applyBorder="1" applyAlignment="1">
      <alignment horizontal="left"/>
    </xf>
    <xf numFmtId="3" fontId="31" fillId="4" borderId="2" xfId="0" applyNumberFormat="1" applyFont="1" applyFill="1" applyBorder="1" applyAlignment="1">
      <alignment horizontal="left"/>
    </xf>
    <xf numFmtId="0" fontId="30" fillId="7" borderId="0" xfId="0" applyFont="1" applyFill="1" applyAlignment="1">
      <alignment horizontal="center"/>
    </xf>
    <xf numFmtId="3" fontId="23" fillId="4" borderId="2" xfId="0" applyNumberFormat="1" applyFont="1" applyFill="1" applyBorder="1" applyAlignment="1">
      <alignment horizontal="left"/>
    </xf>
    <xf numFmtId="0" fontId="13" fillId="7" borderId="11" xfId="0" applyFont="1" applyFill="1" applyBorder="1" applyAlignment="1">
      <alignment horizontal="center" vertical="center"/>
    </xf>
    <xf numFmtId="0" fontId="12" fillId="7" borderId="14" xfId="0" applyFont="1" applyFill="1" applyBorder="1" applyAlignment="1">
      <alignment horizontal="center" vertical="center"/>
    </xf>
    <xf numFmtId="0" fontId="12" fillId="7" borderId="13" xfId="0" applyFont="1" applyFill="1" applyBorder="1" applyAlignment="1">
      <alignment horizontal="center" vertical="center"/>
    </xf>
    <xf numFmtId="0" fontId="1" fillId="7" borderId="11" xfId="0" applyFont="1" applyFill="1" applyBorder="1" applyAlignment="1">
      <alignment horizontal="center"/>
    </xf>
    <xf numFmtId="0" fontId="1" fillId="7" borderId="14" xfId="0" applyFont="1" applyFill="1" applyBorder="1" applyAlignment="1">
      <alignment horizontal="center"/>
    </xf>
    <xf numFmtId="0" fontId="1" fillId="7" borderId="13" xfId="0" applyFont="1" applyFill="1" applyBorder="1" applyAlignment="1">
      <alignment horizontal="center"/>
    </xf>
    <xf numFmtId="0" fontId="6" fillId="0" borderId="0" xfId="0" applyFont="1" applyAlignment="1">
      <alignment horizontal="center" vertical="top" wrapText="1"/>
    </xf>
    <xf numFmtId="0" fontId="33" fillId="0" borderId="0" xfId="0" applyFont="1" applyAlignment="1">
      <alignment horizontal="center" vertical="top" wrapText="1"/>
    </xf>
  </cellXfs>
  <cellStyles count="5">
    <cellStyle name="Hyperlänk" xfId="4" builtinId="8"/>
    <cellStyle name="Normal" xfId="0" builtinId="0"/>
    <cellStyle name="Normal 2" xfId="1" xr:uid="{00000000-0005-0000-0000-000003000000}"/>
    <cellStyle name="Normal 3" xfId="2" xr:uid="{00000000-0005-0000-0000-000004000000}"/>
    <cellStyle name="Procent" xfId="3" builtinId="5"/>
  </cellStyles>
  <dxfs count="7">
    <dxf>
      <fill>
        <patternFill>
          <bgColor rgb="FFF1E3EC"/>
        </patternFill>
      </fill>
    </dxf>
    <dxf>
      <font>
        <color rgb="FFDBDBDB"/>
      </font>
    </dxf>
    <dxf>
      <fill>
        <patternFill>
          <bgColor rgb="FFFFFF00"/>
        </patternFill>
      </fill>
    </dxf>
    <dxf>
      <font>
        <color theme="0" tint="-0.499984740745262"/>
      </font>
    </dxf>
    <dxf>
      <font>
        <color theme="1"/>
      </font>
      <fill>
        <patternFill>
          <bgColor rgb="FFFFC081"/>
        </patternFill>
      </fill>
    </dxf>
    <dxf>
      <font>
        <b/>
        <i val="0"/>
        <color theme="1"/>
      </font>
    </dxf>
    <dxf>
      <font>
        <b/>
        <i val="0"/>
        <color theme="6"/>
      </font>
    </dxf>
  </dxfs>
  <tableStyles count="0" defaultTableStyle="TableStyleMedium2" defaultPivotStyle="PivotStyleLight16"/>
  <colors>
    <mruColors>
      <color rgb="FFFFC081"/>
      <color rgb="FFFFA041"/>
      <color rgb="FFAF5A91"/>
      <color rgb="FFFF0000"/>
      <color rgb="FFFF9900"/>
      <color rgb="FFFFFF00"/>
      <color rgb="FFDBDBDB"/>
      <color rgb="FFF2F2F2"/>
      <color rgb="FFFFFFFF"/>
      <color rgb="FFE7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Kostnad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9.091269452191722E-2"/>
          <c:y val="0.10873292691090485"/>
          <c:w val="0.5111108123881889"/>
          <c:h val="0.67081606884405054"/>
        </c:manualLayout>
      </c:layout>
      <c:barChart>
        <c:barDir val="col"/>
        <c:grouping val="stacked"/>
        <c:varyColors val="0"/>
        <c:ser>
          <c:idx val="0"/>
          <c:order val="0"/>
          <c:tx>
            <c:strRef>
              <c:f>'Efterfrågat resursbehov'!$K$19</c:f>
              <c:strCache>
                <c:ptCount val="1"/>
              </c:strCache>
            </c:strRef>
          </c:tx>
          <c:spPr>
            <a:solidFill>
              <a:schemeClr val="accent5">
                <a:shade val="44000"/>
              </a:schemeClr>
            </a:solidFill>
            <a:ln>
              <a:noFill/>
            </a:ln>
            <a:effectLst/>
          </c:spPr>
          <c:invertIfNegative val="0"/>
          <c:cat>
            <c:multiLvlStrRef>
              <c:f>'Efterfrågat resursbehov'!$L$18:$S$18</c:f>
            </c:multiLvlStrRef>
          </c:cat>
          <c:val>
            <c:numRef>
              <c:f>'Efterfrågat resursbehov'!$L$19:$S$19</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C5C5-4221-BAC1-68D1AAB5D9DB}"/>
            </c:ext>
          </c:extLst>
        </c:ser>
        <c:ser>
          <c:idx val="1"/>
          <c:order val="1"/>
          <c:tx>
            <c:strRef>
              <c:f>'Efterfrågat resursbehov'!$K$20</c:f>
              <c:strCache>
                <c:ptCount val="1"/>
              </c:strCache>
            </c:strRef>
          </c:tx>
          <c:spPr>
            <a:solidFill>
              <a:schemeClr val="accent5">
                <a:shade val="58000"/>
              </a:schemeClr>
            </a:solidFill>
            <a:ln>
              <a:noFill/>
            </a:ln>
            <a:effectLst/>
          </c:spPr>
          <c:invertIfNegative val="0"/>
          <c:cat>
            <c:multiLvlStrRef>
              <c:f>'Efterfrågat resursbehov'!$L$18:$S$18</c:f>
            </c:multiLvlStrRef>
          </c:cat>
          <c:val>
            <c:numRef>
              <c:f>'Efterfrågat resursbehov'!$L$20:$S$20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C5C5-4221-BAC1-68D1AAB5D9DB}"/>
            </c:ext>
          </c:extLst>
        </c:ser>
        <c:ser>
          <c:idx val="2"/>
          <c:order val="2"/>
          <c:tx>
            <c:strRef>
              <c:f>'Efterfrågat resursbehov'!$K$21</c:f>
              <c:strCache>
                <c:ptCount val="1"/>
              </c:strCache>
            </c:strRef>
          </c:tx>
          <c:spPr>
            <a:solidFill>
              <a:schemeClr val="accent5">
                <a:shade val="72000"/>
              </a:schemeClr>
            </a:solidFill>
            <a:ln>
              <a:noFill/>
            </a:ln>
            <a:effectLst/>
          </c:spPr>
          <c:invertIfNegative val="0"/>
          <c:cat>
            <c:multiLvlStrRef>
              <c:f>'Efterfrågat resursbehov'!$L$18:$S$18</c:f>
            </c:multiLvlStrRef>
          </c:cat>
          <c:val>
            <c:numRef>
              <c:f>'Efterfrågat resursbehov'!$L$21:$S$21</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C5C5-4221-BAC1-68D1AAB5D9DB}"/>
            </c:ext>
          </c:extLst>
        </c:ser>
        <c:ser>
          <c:idx val="3"/>
          <c:order val="3"/>
          <c:tx>
            <c:strRef>
              <c:f>'Efterfrågat resursbehov'!$K$22</c:f>
              <c:strCache>
                <c:ptCount val="1"/>
              </c:strCache>
            </c:strRef>
          </c:tx>
          <c:spPr>
            <a:solidFill>
              <a:schemeClr val="accent5">
                <a:shade val="86000"/>
              </a:schemeClr>
            </a:solidFill>
            <a:ln>
              <a:noFill/>
            </a:ln>
            <a:effectLst/>
          </c:spPr>
          <c:invertIfNegative val="0"/>
          <c:cat>
            <c:multiLvlStrRef>
              <c:f>'Efterfrågat resursbehov'!$L$18:$S$18</c:f>
            </c:multiLvlStrRef>
          </c:cat>
          <c:val>
            <c:numRef>
              <c:f>'Efterfrågat resursbehov'!$L$22:$S$22</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C5C5-4221-BAC1-68D1AAB5D9DB}"/>
            </c:ext>
          </c:extLst>
        </c:ser>
        <c:ser>
          <c:idx val="4"/>
          <c:order val="4"/>
          <c:tx>
            <c:strRef>
              <c:f>'Efterfrågat resursbehov'!$K$23</c:f>
              <c:strCache>
                <c:ptCount val="1"/>
              </c:strCache>
            </c:strRef>
          </c:tx>
          <c:spPr>
            <a:solidFill>
              <a:schemeClr val="accent5"/>
            </a:solidFill>
            <a:ln>
              <a:noFill/>
            </a:ln>
            <a:effectLst/>
          </c:spPr>
          <c:invertIfNegative val="0"/>
          <c:cat>
            <c:multiLvlStrRef>
              <c:f>'Efterfrågat resursbehov'!$L$18:$S$18</c:f>
            </c:multiLvlStrRef>
          </c:cat>
          <c:val>
            <c:numRef>
              <c:f>'Efterfrågat resursbehov'!$L$23:$S$23</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5C5-4221-BAC1-68D1AAB5D9DB}"/>
            </c:ext>
          </c:extLst>
        </c:ser>
        <c:ser>
          <c:idx val="5"/>
          <c:order val="5"/>
          <c:tx>
            <c:strRef>
              <c:f>'Efterfrågat resursbehov'!$K$24</c:f>
              <c:strCache>
                <c:ptCount val="1"/>
              </c:strCache>
            </c:strRef>
          </c:tx>
          <c:spPr>
            <a:solidFill>
              <a:schemeClr val="accent5">
                <a:tint val="86000"/>
              </a:schemeClr>
            </a:solidFill>
            <a:ln>
              <a:noFill/>
            </a:ln>
            <a:effectLst/>
          </c:spPr>
          <c:invertIfNegative val="0"/>
          <c:cat>
            <c:multiLvlStrRef>
              <c:f>'Efterfrågat resursbehov'!$L$18:$S$18</c:f>
            </c:multiLvlStrRef>
          </c:cat>
          <c:val>
            <c:numRef>
              <c:f>'Efterfrågat resursbehov'!$L$24:$S$24</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C5C5-4221-BAC1-68D1AAB5D9DB}"/>
            </c:ext>
          </c:extLst>
        </c:ser>
        <c:ser>
          <c:idx val="6"/>
          <c:order val="6"/>
          <c:tx>
            <c:strRef>
              <c:f>'Efterfrågat resursbehov'!$K$25</c:f>
              <c:strCache>
                <c:ptCount val="1"/>
              </c:strCache>
            </c:strRef>
          </c:tx>
          <c:spPr>
            <a:solidFill>
              <a:schemeClr val="accent5">
                <a:tint val="72000"/>
              </a:schemeClr>
            </a:solidFill>
            <a:ln>
              <a:noFill/>
            </a:ln>
            <a:effectLst/>
          </c:spPr>
          <c:invertIfNegative val="0"/>
          <c:cat>
            <c:multiLvlStrRef>
              <c:f>'Efterfrågat resursbehov'!$L$18:$S$18</c:f>
            </c:multiLvlStrRef>
          </c:cat>
          <c:val>
            <c:numRef>
              <c:f>'Efterfrågat resursbehov'!$L$25:$S$25</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6-C5C5-4221-BAC1-68D1AAB5D9DB}"/>
            </c:ext>
          </c:extLst>
        </c:ser>
        <c:ser>
          <c:idx val="7"/>
          <c:order val="7"/>
          <c:tx>
            <c:strRef>
              <c:f>'Efterfrågat resursbehov'!$K$26</c:f>
              <c:strCache>
                <c:ptCount val="1"/>
              </c:strCache>
            </c:strRef>
          </c:tx>
          <c:spPr>
            <a:solidFill>
              <a:schemeClr val="accent5">
                <a:tint val="58000"/>
              </a:schemeClr>
            </a:solidFill>
            <a:ln>
              <a:noFill/>
            </a:ln>
            <a:effectLst/>
          </c:spPr>
          <c:invertIfNegative val="0"/>
          <c:cat>
            <c:multiLvlStrRef>
              <c:f>'Efterfrågat resursbehov'!$L$18:$S$18</c:f>
            </c:multiLvlStrRef>
          </c:cat>
          <c:val>
            <c:numRef>
              <c:f>'Efterfrågat resursbehov'!$L$26:$S$26</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7-C5C5-4221-BAC1-68D1AAB5D9DB}"/>
            </c:ext>
          </c:extLst>
        </c:ser>
        <c:ser>
          <c:idx val="8"/>
          <c:order val="8"/>
          <c:tx>
            <c:strRef>
              <c:f>'Efterfrågat resursbehov'!$K$27</c:f>
              <c:strCache>
                <c:ptCount val="1"/>
              </c:strCache>
            </c:strRef>
          </c:tx>
          <c:spPr>
            <a:solidFill>
              <a:schemeClr val="accent5">
                <a:tint val="44000"/>
              </a:schemeClr>
            </a:solidFill>
            <a:ln>
              <a:noFill/>
            </a:ln>
            <a:effectLst/>
          </c:spPr>
          <c:invertIfNegative val="0"/>
          <c:cat>
            <c:multiLvlStrRef>
              <c:f>'Efterfrågat resursbehov'!$L$18:$S$18</c:f>
            </c:multiLvlStrRef>
          </c:cat>
          <c:val>
            <c:numRef>
              <c:f>'Efterfrågat resursbehov'!$L$27:$S$27</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C5C5-4221-BAC1-68D1AAB5D9DB}"/>
            </c:ext>
          </c:extLst>
        </c:ser>
        <c:dLbls>
          <c:showLegendKey val="0"/>
          <c:showVal val="0"/>
          <c:showCatName val="0"/>
          <c:showSerName val="0"/>
          <c:showPercent val="0"/>
          <c:showBubbleSize val="0"/>
        </c:dLbls>
        <c:gapWidth val="55"/>
        <c:overlap val="100"/>
        <c:axId val="623687792"/>
        <c:axId val="623688120"/>
      </c:barChart>
      <c:catAx>
        <c:axId val="623687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0"/>
          <a:lstStyle/>
          <a:p>
            <a:pPr>
              <a:defRPr sz="900" b="0" i="0" u="none" strike="noStrike" kern="1200" baseline="0">
                <a:ln>
                  <a:noFill/>
                </a:ln>
                <a:solidFill>
                  <a:schemeClr val="tx1">
                    <a:lumMod val="65000"/>
                    <a:lumOff val="35000"/>
                  </a:schemeClr>
                </a:solidFill>
                <a:latin typeface="+mn-lt"/>
                <a:ea typeface="+mn-ea"/>
                <a:cs typeface="+mn-cs"/>
              </a:defRPr>
            </a:pPr>
            <a:endParaRPr lang="sv-SE"/>
          </a:p>
        </c:txPr>
        <c:crossAx val="623688120"/>
        <c:crosses val="autoZero"/>
        <c:auto val="1"/>
        <c:lblAlgn val="ctr"/>
        <c:lblOffset val="100"/>
        <c:noMultiLvlLbl val="0"/>
      </c:catAx>
      <c:valAx>
        <c:axId val="623688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23687792"/>
        <c:crosses val="autoZero"/>
        <c:crossBetween val="between"/>
      </c:valAx>
      <c:spPr>
        <a:noFill/>
        <a:ln>
          <a:noFill/>
        </a:ln>
        <a:effectLst/>
      </c:spPr>
    </c:plotArea>
    <c:legend>
      <c:legendPos val="r"/>
      <c:layout>
        <c:manualLayout>
          <c:xMode val="edge"/>
          <c:yMode val="edge"/>
          <c:x val="0.6138244487535226"/>
          <c:y val="9.5977418856099048E-2"/>
          <c:w val="0.36455846698383571"/>
          <c:h val="0.86003293083485555"/>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xdr:col>
      <xdr:colOff>538162</xdr:colOff>
      <xdr:row>3</xdr:row>
      <xdr:rowOff>33338</xdr:rowOff>
    </xdr:from>
    <xdr:ext cx="6657975" cy="342786"/>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1185862" y="576263"/>
          <a:ext cx="6657975" cy="34278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v-SE" sz="1600">
              <a:latin typeface="Corbel" panose="020B0503020204020204" pitchFamily="34" charset="0"/>
            </a:rPr>
            <a:t>INSTRUKTIONER</a:t>
          </a:r>
        </a:p>
      </xdr:txBody>
    </xdr:sp>
    <xdr:clientData/>
  </xdr:oneCellAnchor>
  <xdr:oneCellAnchor>
    <xdr:from>
      <xdr:col>1</xdr:col>
      <xdr:colOff>542925</xdr:colOff>
      <xdr:row>5</xdr:row>
      <xdr:rowOff>76200</xdr:rowOff>
    </xdr:from>
    <xdr:ext cx="6657975" cy="4457700"/>
    <xdr:sp macro="" textlink="">
      <xdr:nvSpPr>
        <xdr:cNvPr id="3" name="textruta 2">
          <a:extLst>
            <a:ext uri="{FF2B5EF4-FFF2-40B4-BE49-F238E27FC236}">
              <a16:creationId xmlns:a16="http://schemas.microsoft.com/office/drawing/2014/main" id="{00000000-0008-0000-0000-000003000000}"/>
            </a:ext>
          </a:extLst>
        </xdr:cNvPr>
        <xdr:cNvSpPr txBox="1"/>
      </xdr:nvSpPr>
      <xdr:spPr>
        <a:xfrm>
          <a:off x="800100" y="1028700"/>
          <a:ext cx="6657975" cy="44577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sv-SE" sz="1200">
              <a:solidFill>
                <a:schemeClr val="tx1"/>
              </a:solidFill>
              <a:effectLst/>
              <a:latin typeface="Corbel" panose="020B0503020204020204" pitchFamily="34" charset="0"/>
              <a:ea typeface="+mn-ea"/>
              <a:cs typeface="+mn-cs"/>
            </a:rPr>
            <a:t>För att fastställa rangordningen, dvs. vilken leverantör den avropande myndigheten ska vända sig till för det aktuella avropet, har Inköpscentralen tagit fram detta stödverktyg. Den avropande myndigheten anger i fliken ”Efterfrågat resursbehov” sitt totala behov </a:t>
          </a:r>
          <a:r>
            <a:rPr lang="sv-SE" sz="1200" u="sng">
              <a:solidFill>
                <a:schemeClr val="tx1"/>
              </a:solidFill>
              <a:effectLst/>
              <a:latin typeface="Corbel" panose="020B0503020204020204" pitchFamily="34" charset="0"/>
              <a:ea typeface="+mn-ea"/>
              <a:cs typeface="+mn-cs"/>
            </a:rPr>
            <a:t>inklusive eventuella optioner</a:t>
          </a:r>
          <a:r>
            <a:rPr lang="sv-SE" sz="1200" u="none">
              <a:solidFill>
                <a:schemeClr val="tx1"/>
              </a:solidFill>
              <a:effectLst/>
              <a:latin typeface="Corbel" panose="020B0503020204020204" pitchFamily="34" charset="0"/>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sv-SE" sz="1200" b="1" u="none">
            <a:solidFill>
              <a:schemeClr val="tx1"/>
            </a:solidFill>
            <a:effectLst/>
            <a:latin typeface="Corbel" panose="020B0503020204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200" b="1">
              <a:solidFill>
                <a:srgbClr val="FF0000"/>
              </a:solidFill>
              <a:effectLst/>
              <a:latin typeface="Corbel" panose="020B0503020204020204" pitchFamily="34" charset="0"/>
              <a:ea typeface="+mn-ea"/>
              <a:cs typeface="+mn-cs"/>
            </a:rPr>
            <a:t>Välj län! Börja med att välja rätt geografiskt område</a:t>
          </a:r>
          <a:r>
            <a:rPr lang="sv-SE" sz="1200" b="1" baseline="0">
              <a:solidFill>
                <a:srgbClr val="FF0000"/>
              </a:solidFill>
              <a:effectLst/>
              <a:latin typeface="Corbel" panose="020B0503020204020204" pitchFamily="34" charset="0"/>
              <a:ea typeface="+mn-ea"/>
              <a:cs typeface="+mn-cs"/>
            </a:rPr>
            <a:t>.</a:t>
          </a:r>
          <a:endParaRPr lang="sv-SE" sz="1200" b="1">
            <a:solidFill>
              <a:srgbClr val="FF0000"/>
            </a:solidFill>
            <a:effectLst/>
            <a:latin typeface="Corbel" panose="020B0503020204020204" pitchFamily="34" charset="0"/>
            <a:ea typeface="+mn-ea"/>
            <a:cs typeface="+mn-cs"/>
          </a:endParaRPr>
        </a:p>
        <a:p>
          <a:endParaRPr lang="sv-SE" sz="1200">
            <a:solidFill>
              <a:schemeClr val="tx1"/>
            </a:solidFill>
            <a:effectLst/>
            <a:latin typeface="Corbel" panose="020B0503020204020204" pitchFamily="34" charset="0"/>
            <a:ea typeface="+mn-ea"/>
            <a:cs typeface="+mn-cs"/>
          </a:endParaRPr>
        </a:p>
        <a:p>
          <a:r>
            <a:rPr lang="sv-SE" sz="1200">
              <a:solidFill>
                <a:schemeClr val="tx1"/>
              </a:solidFill>
              <a:effectLst/>
              <a:latin typeface="Corbel" panose="020B0503020204020204" pitchFamily="34" charset="0"/>
              <a:ea typeface="+mn-ea"/>
              <a:cs typeface="+mn-cs"/>
            </a:rPr>
            <a:t>Sedan anger du behovet genom att:</a:t>
          </a:r>
        </a:p>
        <a:p>
          <a:endParaRPr lang="sv-SE" sz="1200">
            <a:solidFill>
              <a:schemeClr val="tx1"/>
            </a:solidFill>
            <a:effectLst/>
            <a:latin typeface="Corbel" panose="020B0503020204020204" pitchFamily="34" charset="0"/>
            <a:ea typeface="+mn-ea"/>
            <a:cs typeface="+mn-cs"/>
          </a:endParaRPr>
        </a:p>
        <a:p>
          <a:pPr lvl="0"/>
          <a:r>
            <a:rPr lang="sv-SE" sz="1200">
              <a:solidFill>
                <a:schemeClr val="tx1"/>
              </a:solidFill>
              <a:effectLst/>
              <a:latin typeface="Corbel" panose="020B0503020204020204" pitchFamily="34" charset="0"/>
              <a:ea typeface="+mn-ea"/>
              <a:cs typeface="+mn-cs"/>
            </a:rPr>
            <a:t>A. Välj vilken roll som ska avropas i kolumnen ”Roll”.</a:t>
          </a:r>
        </a:p>
        <a:p>
          <a:pPr lvl="0"/>
          <a:r>
            <a:rPr lang="sv-SE" sz="1200">
              <a:solidFill>
                <a:schemeClr val="tx1"/>
              </a:solidFill>
              <a:effectLst/>
              <a:latin typeface="Corbel" panose="020B0503020204020204" pitchFamily="34" charset="0"/>
              <a:ea typeface="+mn-ea"/>
              <a:cs typeface="+mn-cs"/>
            </a:rPr>
            <a:t>B. Välj efterfrågad kompetensnivå för den aktuella rollen i kolumnen ”Nivå”</a:t>
          </a:r>
        </a:p>
        <a:p>
          <a:pPr lvl="0"/>
          <a:r>
            <a:rPr lang="sv-SE" sz="1200">
              <a:solidFill>
                <a:schemeClr val="tx1"/>
              </a:solidFill>
              <a:effectLst/>
              <a:latin typeface="Corbel" panose="020B0503020204020204" pitchFamily="34" charset="0"/>
              <a:ea typeface="+mn-ea"/>
              <a:cs typeface="+mn-cs"/>
            </a:rPr>
            <a:t>C. Fyll i uppskattat antal timmar för den aktuella rollen i kolumnen ”Antal timmar”.</a:t>
          </a:r>
        </a:p>
        <a:p>
          <a:pPr lvl="0"/>
          <a:endParaRPr lang="sv-SE" sz="1200">
            <a:solidFill>
              <a:schemeClr val="tx1"/>
            </a:solidFill>
            <a:effectLst/>
            <a:latin typeface="Corbel" panose="020B0503020204020204" pitchFamily="34" charset="0"/>
            <a:ea typeface="+mn-ea"/>
            <a:cs typeface="+mn-cs"/>
          </a:endParaRPr>
        </a:p>
        <a:p>
          <a:pPr lvl="0"/>
          <a:r>
            <a:rPr lang="sv-SE" sz="1200">
              <a:solidFill>
                <a:schemeClr val="tx1"/>
              </a:solidFill>
              <a:effectLst/>
              <a:latin typeface="Corbel" panose="020B0503020204020204" pitchFamily="34" charset="0"/>
              <a:ea typeface="+mn-ea"/>
              <a:cs typeface="+mn-cs"/>
            </a:rPr>
            <a:t>Verktyget beräknar därefter en totalkostnad för avropet och redovisar vilken leverantör som ska kontaktas i första hand.</a:t>
          </a:r>
        </a:p>
      </xdr:txBody>
    </xdr:sp>
    <xdr:clientData/>
  </xdr:oneCellAnchor>
  <xdr:twoCellAnchor editAs="oneCell">
    <xdr:from>
      <xdr:col>1</xdr:col>
      <xdr:colOff>498475</xdr:colOff>
      <xdr:row>0</xdr:row>
      <xdr:rowOff>41275</xdr:rowOff>
    </xdr:from>
    <xdr:to>
      <xdr:col>3</xdr:col>
      <xdr:colOff>434975</xdr:colOff>
      <xdr:row>2</xdr:row>
      <xdr:rowOff>119530</xdr:rowOff>
    </xdr:to>
    <xdr:pic>
      <xdr:nvPicPr>
        <xdr:cNvPr id="4" name="Bild 3" descr="Adda Ett företag inom SKR">
          <a:extLst>
            <a:ext uri="{FF2B5EF4-FFF2-40B4-BE49-F238E27FC236}">
              <a16:creationId xmlns:a16="http://schemas.microsoft.com/office/drawing/2014/main" id="{CFA130E4-67AC-4CBF-A9E3-B47F8AD07B0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21346" t="22559" r="19747" b="26638"/>
        <a:stretch/>
      </xdr:blipFill>
      <xdr:spPr bwMode="auto">
        <a:xfrm>
          <a:off x="765175" y="41275"/>
          <a:ext cx="1155700" cy="56085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120617</xdr:colOff>
      <xdr:row>28</xdr:row>
      <xdr:rowOff>62753</xdr:rowOff>
    </xdr:from>
    <xdr:to>
      <xdr:col>7</xdr:col>
      <xdr:colOff>21167</xdr:colOff>
      <xdr:row>45</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1066800</xdr:colOff>
      <xdr:row>1</xdr:row>
      <xdr:rowOff>146050</xdr:rowOff>
    </xdr:from>
    <xdr:to>
      <xdr:col>16</xdr:col>
      <xdr:colOff>590550</xdr:colOff>
      <xdr:row>14</xdr:row>
      <xdr:rowOff>95250</xdr:rowOff>
    </xdr:to>
    <xdr:sp macro="" textlink="">
      <xdr:nvSpPr>
        <xdr:cNvPr id="3" name="textruta 2">
          <a:extLst>
            <a:ext uri="{FF2B5EF4-FFF2-40B4-BE49-F238E27FC236}">
              <a16:creationId xmlns:a16="http://schemas.microsoft.com/office/drawing/2014/main" id="{50736F84-93DB-4722-A801-EF74D1C1963D}"/>
            </a:ext>
          </a:extLst>
        </xdr:cNvPr>
        <xdr:cNvSpPr txBox="1"/>
      </xdr:nvSpPr>
      <xdr:spPr>
        <a:xfrm>
          <a:off x="6477000" y="209550"/>
          <a:ext cx="3651250" cy="274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b="0" i="0" u="none" strike="noStrike" baseline="0">
            <a:solidFill>
              <a:schemeClr val="dk1"/>
            </a:solidFill>
            <a:latin typeface="+mn-lt"/>
            <a:ea typeface="+mn-ea"/>
            <a:cs typeface="+mn-cs"/>
          </a:endParaRPr>
        </a:p>
        <a:p>
          <a:r>
            <a:rPr lang="sv-SE" sz="1100" b="0" i="0" u="none" strike="noStrike" baseline="0">
              <a:solidFill>
                <a:schemeClr val="dk1"/>
              </a:solidFill>
              <a:latin typeface="+mn-lt"/>
              <a:ea typeface="+mn-ea"/>
              <a:cs typeface="+mn-cs"/>
            </a:rPr>
            <a:t>Priserna i ramavtalet är fasta under de första 11 månaderna räknat från sista anbudsdag. Under månad 12 genomför inköpscentralen en första prisjustering. De nya priserna får börja tillämpas efter det närmast följande kalendermånadsskiftet. Därefter genomför inköpscentralen prisjustering var tolfte månad, dvs. 11 månader räknat från det att den senaste prisjusteringen började gälla.</a:t>
          </a:r>
        </a:p>
        <a:p>
          <a:r>
            <a:rPr lang="sv-SE" sz="1100" b="0" i="0" u="none" strike="noStrike" baseline="0">
              <a:solidFill>
                <a:schemeClr val="dk1"/>
              </a:solidFill>
              <a:latin typeface="+mn-lt"/>
              <a:ea typeface="+mn-ea"/>
              <a:cs typeface="+mn-cs"/>
            </a:rPr>
            <a:t>Prisändringen får motsvara förändringen av prisindex för </a:t>
          </a:r>
          <a:r>
            <a:rPr lang="sv-SE" sz="1100" b="1" i="0" u="none" strike="noStrike" baseline="0">
              <a:solidFill>
                <a:srgbClr val="FF0000"/>
              </a:solidFill>
              <a:latin typeface="+mn-lt"/>
              <a:ea typeface="+mn-ea"/>
              <a:cs typeface="+mn-cs"/>
            </a:rPr>
            <a:t>Statistiska Centralbyråns Labour Cost Index för tjänstemän (LCI tjm) preliminärt index, SNI2007 - kod J ”Informations- och kommunikationsverksamhet”</a:t>
          </a:r>
          <a:r>
            <a:rPr lang="sv-SE" sz="1100" b="0" i="0" u="none" strike="noStrike" baseline="0">
              <a:solidFill>
                <a:schemeClr val="dk1"/>
              </a:solidFill>
              <a:latin typeface="+mn-lt"/>
              <a:ea typeface="+mn-ea"/>
              <a:cs typeface="+mn-cs"/>
            </a:rPr>
            <a:t>. Baskvartal är det kvartal när ramavtalet träder i kraft. Jämförelsekvartal är det senast publicerade kvartalet.</a:t>
          </a:r>
          <a:endParaRPr lang="sv-SE"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1155700</xdr:colOff>
      <xdr:row>1</xdr:row>
      <xdr:rowOff>560855</xdr:rowOff>
    </xdr:to>
    <xdr:pic>
      <xdr:nvPicPr>
        <xdr:cNvPr id="2" name="Bild 1" descr="Adda Ett företag inom SKR">
          <a:extLst>
            <a:ext uri="{FF2B5EF4-FFF2-40B4-BE49-F238E27FC236}">
              <a16:creationId xmlns:a16="http://schemas.microsoft.com/office/drawing/2014/main" id="{8EC7D7B8-7E2C-45CE-84AE-7946892AB21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21346" t="22559" r="19747" b="26638"/>
        <a:stretch/>
      </xdr:blipFill>
      <xdr:spPr bwMode="auto">
        <a:xfrm>
          <a:off x="228600" y="120650"/>
          <a:ext cx="1155700" cy="560855"/>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6</xdr:col>
      <xdr:colOff>205740</xdr:colOff>
      <xdr:row>0</xdr:row>
      <xdr:rowOff>114300</xdr:rowOff>
    </xdr:from>
    <xdr:ext cx="654153" cy="264560"/>
    <xdr:sp macro="[0]!indexPrices" textlink="">
      <xdr:nvSpPr>
        <xdr:cNvPr id="2" name="TextBox 1">
          <a:extLst>
            <a:ext uri="{FF2B5EF4-FFF2-40B4-BE49-F238E27FC236}">
              <a16:creationId xmlns:a16="http://schemas.microsoft.com/office/drawing/2014/main" id="{00000000-0008-0000-0500-000002000000}"/>
            </a:ext>
          </a:extLst>
        </xdr:cNvPr>
        <xdr:cNvSpPr txBox="1"/>
      </xdr:nvSpPr>
      <xdr:spPr>
        <a:xfrm>
          <a:off x="4198620" y="114300"/>
          <a:ext cx="654153" cy="264560"/>
        </a:xfrm>
        <a:prstGeom prst="rect">
          <a:avLst/>
        </a:prstGeom>
        <a:solidFill>
          <a:srgbClr val="E6450A"/>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v-SE" sz="1100"/>
            <a:t>UPDATE</a:t>
          </a:r>
          <a:endParaRPr lang="LID4096" sz="1100"/>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6350</xdr:colOff>
      <xdr:row>1</xdr:row>
      <xdr:rowOff>12700</xdr:rowOff>
    </xdr:from>
    <xdr:to>
      <xdr:col>1</xdr:col>
      <xdr:colOff>1162050</xdr:colOff>
      <xdr:row>2</xdr:row>
      <xdr:rowOff>33805</xdr:rowOff>
    </xdr:to>
    <xdr:pic>
      <xdr:nvPicPr>
        <xdr:cNvPr id="2" name="Bild 1" descr="Adda Ett företag inom SKR">
          <a:extLst>
            <a:ext uri="{FF2B5EF4-FFF2-40B4-BE49-F238E27FC236}">
              <a16:creationId xmlns:a16="http://schemas.microsoft.com/office/drawing/2014/main" id="{F12D6EF2-7AF0-4C6B-8CDC-2A9DBB315BE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21346" t="22559" r="19747" b="26638"/>
        <a:stretch/>
      </xdr:blipFill>
      <xdr:spPr bwMode="auto">
        <a:xfrm>
          <a:off x="177800" y="69850"/>
          <a:ext cx="1155700" cy="56085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XL SKL">
  <a:themeElements>
    <a:clrScheme name="SKL">
      <a:dk1>
        <a:sysClr val="windowText" lastClr="000000"/>
      </a:dk1>
      <a:lt1>
        <a:sysClr val="window" lastClr="FFFFFF"/>
      </a:lt1>
      <a:dk2>
        <a:srgbClr val="4D4D4D"/>
      </a:dk2>
      <a:lt2>
        <a:srgbClr val="EEECE1"/>
      </a:lt2>
      <a:accent1>
        <a:srgbClr val="006428"/>
      </a:accent1>
      <a:accent2>
        <a:srgbClr val="005A9B"/>
      </a:accent2>
      <a:accent3>
        <a:srgbClr val="B9141E"/>
      </a:accent3>
      <a:accent4>
        <a:srgbClr val="5A5A96"/>
      </a:accent4>
      <a:accent5>
        <a:srgbClr val="8C7D6E"/>
      </a:accent5>
      <a:accent6>
        <a:srgbClr val="E6460A"/>
      </a:accent6>
      <a:hlink>
        <a:srgbClr val="0000FF"/>
      </a:hlink>
      <a:folHlink>
        <a:srgbClr val="800080"/>
      </a:folHlink>
    </a:clrScheme>
    <a:fontScheme name="XL SKL">
      <a:majorFont>
        <a:latin typeface="Aria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statistikdatabasen.scb.se/pxweb/sv/ssd/START__AM__AM0114__AM0114A/LCItjmKv/"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avrop@twoday.com" TargetMode="External"/><Relationship Id="rId1" Type="http://schemas.openxmlformats.org/officeDocument/2006/relationships/hyperlink" Target="mailto:avropadda21.se@sogeti.se"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92D050"/>
  </sheetPr>
  <dimension ref="A1:AA96"/>
  <sheetViews>
    <sheetView showGridLines="0" showRowColHeaders="0" tabSelected="1" workbookViewId="0">
      <selection activeCell="K2" sqref="K2"/>
    </sheetView>
  </sheetViews>
  <sheetFormatPr defaultRowHeight="14.5" x14ac:dyDescent="0.35"/>
  <cols>
    <col min="1" max="1" width="3.81640625" customWidth="1"/>
  </cols>
  <sheetData>
    <row r="1" spans="1:27" ht="5.25" customHeight="1" x14ac:dyDescent="0.35">
      <c r="A1" s="11"/>
      <c r="B1" s="11"/>
      <c r="C1" s="11"/>
      <c r="D1" s="11"/>
      <c r="E1" s="11"/>
      <c r="F1" s="11"/>
      <c r="G1" s="11"/>
      <c r="H1" s="11"/>
      <c r="I1" s="11"/>
      <c r="J1" s="11"/>
      <c r="K1" s="11"/>
      <c r="L1" s="11"/>
      <c r="M1" s="11"/>
      <c r="N1" s="11"/>
      <c r="O1" s="11"/>
      <c r="P1" s="11"/>
      <c r="Q1" s="11"/>
      <c r="R1" s="11"/>
      <c r="S1" s="11"/>
      <c r="T1" s="11"/>
      <c r="U1" s="11"/>
      <c r="V1" s="11"/>
      <c r="W1" s="11"/>
      <c r="X1" s="11"/>
      <c r="Y1" s="11"/>
      <c r="Z1" s="11"/>
      <c r="AA1" s="11"/>
    </row>
    <row r="2" spans="1:27" ht="33" customHeight="1" x14ac:dyDescent="0.35">
      <c r="A2" s="11"/>
      <c r="B2" s="11"/>
      <c r="C2" s="11"/>
      <c r="D2" s="11"/>
      <c r="E2" s="11"/>
      <c r="F2" s="11"/>
      <c r="G2" s="11"/>
      <c r="H2" s="11"/>
      <c r="I2" s="11"/>
      <c r="J2" s="11"/>
      <c r="K2" s="11"/>
      <c r="L2" s="11"/>
      <c r="M2" s="11"/>
      <c r="N2" s="11"/>
      <c r="O2" s="11"/>
      <c r="P2" s="11"/>
      <c r="Q2" s="11"/>
      <c r="R2" s="11"/>
      <c r="S2" s="11"/>
      <c r="T2" s="11"/>
      <c r="U2" s="11"/>
      <c r="V2" s="11"/>
      <c r="W2" s="11"/>
      <c r="X2" s="11"/>
      <c r="Y2" s="11"/>
      <c r="Z2" s="11"/>
      <c r="AA2" s="11"/>
    </row>
    <row r="3" spans="1:27" x14ac:dyDescent="0.35">
      <c r="A3" s="11"/>
      <c r="B3" s="11"/>
      <c r="C3" s="11"/>
      <c r="D3" s="11"/>
      <c r="E3" s="11"/>
      <c r="F3" s="11"/>
      <c r="G3" s="11"/>
      <c r="H3" s="11"/>
      <c r="I3" s="11"/>
      <c r="J3" s="11"/>
      <c r="K3" s="11"/>
      <c r="L3" s="91" t="str">
        <f>Admin!P1</f>
        <v>Version 5.0</v>
      </c>
      <c r="M3" s="11"/>
      <c r="N3" s="11"/>
      <c r="O3" s="11"/>
      <c r="P3" s="11"/>
      <c r="Q3" s="11"/>
      <c r="R3" s="11"/>
      <c r="S3" s="11"/>
      <c r="T3" s="11"/>
      <c r="U3" s="11"/>
      <c r="V3" s="11"/>
      <c r="W3" s="11"/>
      <c r="X3" s="11"/>
      <c r="Y3" s="11"/>
      <c r="Z3" s="11"/>
      <c r="AA3" s="11"/>
    </row>
    <row r="4" spans="1:27" x14ac:dyDescent="0.35">
      <c r="A4" s="11"/>
      <c r="B4" s="11"/>
      <c r="C4" s="11"/>
      <c r="D4" s="11"/>
      <c r="E4" s="11"/>
      <c r="F4" s="11"/>
      <c r="G4" s="11"/>
      <c r="H4" s="11"/>
      <c r="I4" s="11"/>
      <c r="J4" s="11"/>
      <c r="K4" s="11"/>
      <c r="L4" s="11"/>
      <c r="M4" s="11"/>
      <c r="N4" s="11"/>
      <c r="O4" s="11"/>
      <c r="P4" s="11"/>
      <c r="Q4" s="11"/>
      <c r="R4" s="11"/>
      <c r="S4" s="11"/>
      <c r="T4" s="11"/>
      <c r="U4" s="11"/>
      <c r="V4" s="11"/>
      <c r="W4" s="11"/>
      <c r="X4" s="11"/>
      <c r="Y4" s="11"/>
      <c r="Z4" s="11"/>
      <c r="AA4" s="11"/>
    </row>
    <row r="5" spans="1:27" x14ac:dyDescent="0.35">
      <c r="A5" s="11"/>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7" x14ac:dyDescent="0.35">
      <c r="A6" s="11"/>
      <c r="B6" s="11"/>
      <c r="C6" s="11"/>
      <c r="D6" s="11"/>
      <c r="E6" s="11"/>
      <c r="F6" s="11"/>
      <c r="G6" s="11"/>
      <c r="H6" s="11"/>
      <c r="I6" s="11"/>
      <c r="J6" s="11"/>
      <c r="K6" s="11"/>
      <c r="L6" s="11"/>
      <c r="M6" s="11"/>
      <c r="N6" s="11"/>
      <c r="O6" s="11"/>
      <c r="P6" s="11"/>
      <c r="Q6" s="11"/>
      <c r="R6" s="11"/>
      <c r="S6" s="11"/>
      <c r="T6" s="11"/>
      <c r="U6" s="11"/>
      <c r="V6" s="11"/>
      <c r="W6" s="11"/>
      <c r="X6" s="11"/>
      <c r="Y6" s="11"/>
      <c r="Z6" s="11"/>
      <c r="AA6" s="11"/>
    </row>
    <row r="7" spans="1:27" x14ac:dyDescent="0.35">
      <c r="A7" s="11"/>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7" x14ac:dyDescent="0.35">
      <c r="A8" s="11"/>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7" x14ac:dyDescent="0.35">
      <c r="A9" s="11"/>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7" x14ac:dyDescent="0.35">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7" x14ac:dyDescent="0.3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7" x14ac:dyDescent="0.35">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7" x14ac:dyDescent="0.3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7" x14ac:dyDescent="0.3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row>
    <row r="15" spans="1:27" x14ac:dyDescent="0.3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7" x14ac:dyDescent="0.3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27" x14ac:dyDescent="0.3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27" x14ac:dyDescent="0.3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row>
    <row r="19" spans="1:27" x14ac:dyDescent="0.3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27" x14ac:dyDescent="0.3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27" x14ac:dyDescent="0.3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27" x14ac:dyDescent="0.3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row>
    <row r="23" spans="1:27" x14ac:dyDescent="0.3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27" x14ac:dyDescent="0.3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row>
    <row r="25" spans="1:27" x14ac:dyDescent="0.3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row>
    <row r="26" spans="1:27" x14ac:dyDescent="0.3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row>
    <row r="27" spans="1:27" x14ac:dyDescent="0.3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row>
    <row r="28" spans="1:27" x14ac:dyDescent="0.3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row>
    <row r="29" spans="1:27" x14ac:dyDescent="0.3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row>
    <row r="30" spans="1:27" x14ac:dyDescent="0.3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row>
    <row r="31" spans="1:27" x14ac:dyDescent="0.3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row>
    <row r="32" spans="1:27" x14ac:dyDescent="0.3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row>
    <row r="33" spans="1:27" x14ac:dyDescent="0.3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x14ac:dyDescent="0.3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x14ac:dyDescent="0.3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row>
    <row r="36" spans="1:27" x14ac:dyDescent="0.3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row>
    <row r="37" spans="1:27" x14ac:dyDescent="0.3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row>
    <row r="38" spans="1:27" x14ac:dyDescent="0.3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row>
    <row r="39" spans="1:27" x14ac:dyDescent="0.3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row>
    <row r="40" spans="1:27" x14ac:dyDescent="0.3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row>
    <row r="41" spans="1:27" x14ac:dyDescent="0.3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row>
    <row r="42" spans="1:27" x14ac:dyDescent="0.3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row>
    <row r="43" spans="1:27" x14ac:dyDescent="0.3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row>
    <row r="44" spans="1:27" x14ac:dyDescent="0.3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row>
    <row r="45" spans="1:27" x14ac:dyDescent="0.3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row>
    <row r="46" spans="1:27" x14ac:dyDescent="0.3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row>
    <row r="47" spans="1:27" x14ac:dyDescent="0.3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row>
    <row r="48" spans="1:27" x14ac:dyDescent="0.3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row>
    <row r="49" spans="1:27" x14ac:dyDescent="0.3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row>
    <row r="50" spans="1:27" x14ac:dyDescent="0.3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row>
    <row r="51" spans="1:27" x14ac:dyDescent="0.3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row>
    <row r="52" spans="1:27"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row>
    <row r="53" spans="1:27" x14ac:dyDescent="0.3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row>
    <row r="54" spans="1:27" x14ac:dyDescent="0.3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row>
    <row r="55" spans="1:27" x14ac:dyDescent="0.3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row>
    <row r="56" spans="1:27" x14ac:dyDescent="0.3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row>
    <row r="57" spans="1:27" x14ac:dyDescent="0.3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row>
    <row r="58" spans="1:27" x14ac:dyDescent="0.3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row>
    <row r="59" spans="1:27" x14ac:dyDescent="0.3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row>
    <row r="60" spans="1:27" x14ac:dyDescent="0.3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row>
    <row r="61" spans="1:27" x14ac:dyDescent="0.3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row>
    <row r="62" spans="1:27" x14ac:dyDescent="0.3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row>
    <row r="63" spans="1:27" x14ac:dyDescent="0.3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row>
    <row r="64" spans="1:27" x14ac:dyDescent="0.3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row>
    <row r="65" spans="1:27" x14ac:dyDescent="0.3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row>
    <row r="66" spans="1:27" x14ac:dyDescent="0.3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row>
    <row r="67" spans="1:27" x14ac:dyDescent="0.3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row>
    <row r="68" spans="1:27" x14ac:dyDescent="0.3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spans="1:27" x14ac:dyDescent="0.3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row>
    <row r="70" spans="1:27" x14ac:dyDescent="0.3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row>
    <row r="71" spans="1:27" x14ac:dyDescent="0.3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row>
    <row r="72" spans="1:27" x14ac:dyDescent="0.3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row>
    <row r="73" spans="1:27" x14ac:dyDescent="0.3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row>
    <row r="74" spans="1:27" x14ac:dyDescent="0.3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row>
    <row r="75" spans="1:27" x14ac:dyDescent="0.3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row>
    <row r="76" spans="1:27" x14ac:dyDescent="0.3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row>
    <row r="77" spans="1:27" x14ac:dyDescent="0.3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row>
    <row r="78" spans="1:27" x14ac:dyDescent="0.3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row>
    <row r="79" spans="1:27" x14ac:dyDescent="0.3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row>
    <row r="80" spans="1:27" x14ac:dyDescent="0.3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row>
    <row r="81" spans="1:27" x14ac:dyDescent="0.3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row>
    <row r="82" spans="1:27" x14ac:dyDescent="0.3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row>
    <row r="83" spans="1:27" x14ac:dyDescent="0.3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row>
    <row r="84" spans="1:27" x14ac:dyDescent="0.3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row>
    <row r="85" spans="1:27" x14ac:dyDescent="0.3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row>
    <row r="86" spans="1:27" x14ac:dyDescent="0.3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row>
    <row r="87" spans="1:27" x14ac:dyDescent="0.3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row>
    <row r="88" spans="1:27" x14ac:dyDescent="0.3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row>
    <row r="89" spans="1:27" x14ac:dyDescent="0.3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row>
    <row r="90" spans="1:27" x14ac:dyDescent="0.3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row>
    <row r="91" spans="1:27" x14ac:dyDescent="0.3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row>
    <row r="92" spans="1:27" x14ac:dyDescent="0.3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row>
    <row r="93" spans="1:27" x14ac:dyDescent="0.3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row>
    <row r="94" spans="1:27" x14ac:dyDescent="0.3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row>
    <row r="95" spans="1:27" x14ac:dyDescent="0.3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row>
    <row r="96" spans="1:27" x14ac:dyDescent="0.3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row>
  </sheetData>
  <sheetProtection algorithmName="SHA-512" hashValue="rYhHaXGCYh1DfHnrxqSXSft0rD3ez88ErBc38tKQbzWiDCLR0XmdG4J8d3TgOyD5hHOQRTAOXrRF3hlnzs+N4A==" saltValue="YgJ1sKApzTRzPDeX7nVU0g=="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AF5A91"/>
  </sheetPr>
  <dimension ref="A1:AQ47"/>
  <sheetViews>
    <sheetView showGridLines="0" zoomScale="70" zoomScaleNormal="70" workbookViewId="0">
      <selection activeCell="R2" sqref="R2"/>
    </sheetView>
  </sheetViews>
  <sheetFormatPr defaultColWidth="8.7265625" defaultRowHeight="14.5" x14ac:dyDescent="0.35"/>
  <cols>
    <col min="1" max="1" width="1.453125" style="30" customWidth="1"/>
    <col min="2" max="2" width="1.54296875" style="30" customWidth="1"/>
    <col min="3" max="3" width="53.81640625" style="30" customWidth="1"/>
    <col min="4" max="4" width="6.453125" style="30" customWidth="1"/>
    <col min="5" max="5" width="10.453125" style="30" customWidth="1"/>
    <col min="6" max="6" width="10.1796875" style="30" customWidth="1"/>
    <col min="7" max="7" width="13.54296875" style="30" customWidth="1"/>
    <col min="8" max="8" width="1.453125" style="30" customWidth="1"/>
    <col min="9" max="9" width="2" style="30" customWidth="1"/>
    <col min="10" max="10" width="0.1796875" style="30" customWidth="1"/>
    <col min="11" max="11" width="32.1796875" style="30" customWidth="1"/>
    <col min="12" max="19" width="8.54296875" style="30" customWidth="1"/>
    <col min="20" max="22" width="1" style="30" customWidth="1"/>
    <col min="23" max="23" width="1.54296875" style="30" customWidth="1"/>
    <col min="24" max="24" width="2" style="30" customWidth="1"/>
    <col min="25" max="25" width="16.1796875" style="30" customWidth="1"/>
    <col min="26" max="16384" width="8.7265625" style="30"/>
  </cols>
  <sheetData>
    <row r="1" spans="1:43" ht="5.15" customHeight="1" x14ac:dyDescent="0.35"/>
    <row r="2" spans="1:43" s="35" customFormat="1" ht="44.15" customHeight="1" x14ac:dyDescent="0.35">
      <c r="A2" s="30"/>
      <c r="B2" s="31" t="s">
        <v>171</v>
      </c>
      <c r="C2" s="32" t="s">
        <v>172</v>
      </c>
      <c r="D2" s="93" t="s">
        <v>105</v>
      </c>
      <c r="E2" s="94"/>
      <c r="F2" s="94"/>
      <c r="G2" s="95"/>
      <c r="H2" s="33"/>
      <c r="I2" s="33"/>
      <c r="J2" s="33"/>
      <c r="K2" s="33"/>
      <c r="L2" s="33"/>
      <c r="M2" s="33"/>
      <c r="N2" s="33"/>
      <c r="O2" s="33"/>
      <c r="P2" s="33"/>
      <c r="Q2" s="33"/>
      <c r="R2" s="33" t="str">
        <f>Instruktioner!L3</f>
        <v>Version 5.0</v>
      </c>
      <c r="S2" s="33"/>
      <c r="T2" s="33"/>
      <c r="U2" s="33"/>
      <c r="V2" s="34"/>
      <c r="W2" s="30"/>
      <c r="X2" s="30"/>
      <c r="Y2" s="30"/>
      <c r="Z2" s="30"/>
      <c r="AA2" s="30"/>
      <c r="AB2" s="30"/>
      <c r="AC2" s="30"/>
      <c r="AD2" s="30"/>
      <c r="AE2" s="30"/>
      <c r="AF2" s="30"/>
      <c r="AG2" s="30"/>
      <c r="AH2" s="30"/>
      <c r="AI2" s="30"/>
      <c r="AJ2" s="30"/>
      <c r="AK2" s="30"/>
      <c r="AL2" s="30"/>
      <c r="AM2" s="30"/>
      <c r="AN2" s="30"/>
      <c r="AO2" s="30"/>
      <c r="AP2" s="30"/>
      <c r="AQ2" s="30"/>
    </row>
    <row r="3" spans="1:43" ht="5.15" customHeight="1" thickBot="1" x14ac:dyDescent="0.4"/>
    <row r="4" spans="1:43" ht="17.149999999999999" customHeight="1" x14ac:dyDescent="0.35">
      <c r="B4" s="36"/>
      <c r="C4" s="37"/>
      <c r="D4" s="37"/>
      <c r="E4" s="37"/>
      <c r="F4" s="37"/>
      <c r="G4" s="37"/>
      <c r="H4" s="38"/>
      <c r="J4" s="36"/>
      <c r="K4" s="37"/>
      <c r="L4" s="37"/>
      <c r="M4" s="37"/>
      <c r="N4" s="37"/>
      <c r="O4" s="37"/>
      <c r="P4" s="37"/>
      <c r="Q4" s="37"/>
      <c r="R4" s="37"/>
      <c r="S4" s="37"/>
      <c r="T4" s="37"/>
      <c r="U4" s="37"/>
      <c r="V4" s="38"/>
      <c r="W4" s="39"/>
    </row>
    <row r="5" spans="1:43" ht="43.5" customHeight="1" x14ac:dyDescent="0.35">
      <c r="B5" s="40"/>
      <c r="C5" s="41" t="s">
        <v>8</v>
      </c>
      <c r="D5" s="42"/>
      <c r="E5" s="43"/>
      <c r="F5" s="44" t="s">
        <v>49</v>
      </c>
      <c r="G5" s="45" t="s">
        <v>93</v>
      </c>
      <c r="H5" s="46"/>
      <c r="J5" s="40"/>
      <c r="K5" s="47" t="s">
        <v>103</v>
      </c>
      <c r="L5" s="48" t="str">
        <f>IFERROR(IF(VLOOKUP(Admin!$S$3,Admin!$O$5:$Y$11,2,FALSE)=0,"",VLOOKUP(Admin!$S$3,Admin!$O$5:$Y$11,2,FALSE)),"")</f>
        <v/>
      </c>
      <c r="M5" s="48" t="str">
        <f>IFERROR(IF(VLOOKUP(Admin!$S$3,Admin!$O$5:$Y$11,3,FALSE)=0,"",VLOOKUP(Admin!$S$3,Admin!$O$5:$Y$11,3,FALSE)),"")</f>
        <v/>
      </c>
      <c r="N5" s="48" t="str">
        <f>IFERROR(IF(VLOOKUP(Admin!$S$3,Admin!$O$5:$Y$11,4,FALSE)=0,"",VLOOKUP(Admin!$S$3,Admin!$O$5:$Y$11,4,FALSE)),"")</f>
        <v/>
      </c>
      <c r="O5" s="48" t="str">
        <f>IFERROR(IF(VLOOKUP(Admin!$S$3,Admin!$O$5:$Y$11,5,FALSE)=0,"",VLOOKUP(Admin!$S$3,Admin!$O$5:$Y$11,5,FALSE)),"")</f>
        <v/>
      </c>
      <c r="P5" s="48" t="str">
        <f>IFERROR(IF(VLOOKUP(Admin!$S$3,Admin!$O$5:$Y$11,6,FALSE)=0,"",VLOOKUP(Admin!$S$3,Admin!$O$5:$Y$11,6,FALSE)),"")</f>
        <v/>
      </c>
      <c r="Q5" s="48" t="str">
        <f>IFERROR(IF(VLOOKUP(Admin!$S$3,Admin!$O$5:$Y$11,7,FALSE)=0,"",VLOOKUP(Admin!$S$3,Admin!$O$5:$Y$11,7,FALSE)),"")</f>
        <v/>
      </c>
      <c r="R5" s="48" t="str">
        <f>IFERROR(IF(VLOOKUP(Admin!$S$3,Admin!$O$5:$Y$11,8,FALSE)=0,"",VLOOKUP(Admin!$S$3,Admin!$O$5:$Y$11,8,FALSE)),"")</f>
        <v/>
      </c>
      <c r="S5" s="49" t="str">
        <f>IFERROR(IF(VLOOKUP(Admin!$S$3,Admin!$O$5:$Y$11,9,FALSE)=0,"",VLOOKUP(Admin!$S$3,Admin!$O$5:$Y$11,9,FALSE)),"")</f>
        <v/>
      </c>
      <c r="T5" s="50"/>
      <c r="U5" s="50"/>
      <c r="V5" s="51"/>
      <c r="W5" s="50"/>
    </row>
    <row r="6" spans="1:43" x14ac:dyDescent="0.35">
      <c r="B6" s="40"/>
      <c r="C6" s="98"/>
      <c r="D6" s="99"/>
      <c r="E6" s="100"/>
      <c r="F6" s="52"/>
      <c r="G6" s="53">
        <v>1</v>
      </c>
      <c r="H6" s="46"/>
      <c r="J6" s="40"/>
      <c r="K6" s="54" t="str">
        <f t="shared" ref="K6:K16" si="0">IF(C6="","",C6)</f>
        <v/>
      </c>
      <c r="L6" s="55" t="str">
        <f>IFERROR(INDEX(DB!$A$1:$V$1345,MATCH(L$5&amp;Admin!$S$3&amp;$K6,DB!$Q$1:$Q$1345,0),MATCH($F6&amp;"Index",DB!$A$1:$V$1,0)),"")</f>
        <v/>
      </c>
      <c r="M6" s="55" t="str">
        <f>IFERROR(INDEX(DB!$A$1:$V$1345,MATCH(M$5&amp;Admin!$S$3&amp;$K6,DB!$Q$1:$Q$1345,0),MATCH($F6&amp;"Index",DB!$A$1:$V$1,0)),"")</f>
        <v/>
      </c>
      <c r="N6" s="55" t="str">
        <f>IFERROR(INDEX(DB!$A$1:$V$1345,MATCH(N$5&amp;Admin!$S$3&amp;$K6,DB!$Q$1:$Q$1345,0),MATCH($F6&amp;"Index",DB!$A$1:$V$1,0)),"")</f>
        <v/>
      </c>
      <c r="O6" s="55" t="str">
        <f>IFERROR(INDEX(DB!$A$1:$V$1345,MATCH(O$5&amp;Admin!$S$3&amp;$K6,DB!$Q$1:$Q$1345,0),MATCH($F6&amp;"Index",DB!$A$1:$V$1,0)),"")</f>
        <v/>
      </c>
      <c r="P6" s="55" t="str">
        <f>IFERROR(INDEX(DB!$A$1:$V$1345,MATCH(P$5&amp;Admin!$S$3&amp;$K6,DB!$Q$1:$Q$1345,0),MATCH($F6&amp;"Index",DB!$A$1:$V$1,0)),"")</f>
        <v/>
      </c>
      <c r="Q6" s="55" t="str">
        <f>IFERROR(INDEX(DB!$A$1:$V$1345,MATCH(Q$5&amp;Admin!$S$3&amp;$K6,DB!$Q$1:$Q$1345,0),MATCH($F6&amp;"Index",DB!$A$1:$V$1,0)),"")</f>
        <v/>
      </c>
      <c r="R6" s="55" t="str">
        <f>IFERROR(INDEX(DB!$A$1:$V$1345,MATCH(R$5&amp;Admin!$S$3&amp;$K6,DB!$Q$1:$Q$1345,0),MATCH($F6&amp;"Index",DB!$A$1:$V$1,0)),"")</f>
        <v/>
      </c>
      <c r="S6" s="55" t="str">
        <f>IFERROR(INDEX(DB!$A$1:$V$1345,MATCH(S$5&amp;Admin!$S$3&amp;$K6,DB!$Q$1:$Q$1345,0),MATCH($F6&amp;"Index",DB!$A$1:$V$1,0)),"")</f>
        <v/>
      </c>
      <c r="T6" s="56"/>
      <c r="U6" s="56"/>
      <c r="V6" s="57"/>
      <c r="W6" s="56"/>
    </row>
    <row r="7" spans="1:43" x14ac:dyDescent="0.35">
      <c r="B7" s="40"/>
      <c r="C7" s="98"/>
      <c r="D7" s="99"/>
      <c r="E7" s="100"/>
      <c r="F7" s="52"/>
      <c r="G7" s="58"/>
      <c r="H7" s="46"/>
      <c r="J7" s="40"/>
      <c r="K7" s="54" t="str">
        <f t="shared" si="0"/>
        <v/>
      </c>
      <c r="L7" s="55" t="str">
        <f>IFERROR(INDEX(DB!$A$1:$V$1345,MATCH(L$5&amp;Admin!$S$3&amp;$K7,DB!$Q$1:$Q$1345,0),MATCH($F7&amp;"Index",DB!$A$1:$V$1,0)),"")</f>
        <v/>
      </c>
      <c r="M7" s="55" t="str">
        <f>IFERROR(INDEX(DB!$A$1:$V$1345,MATCH(M$5&amp;Admin!$S$3&amp;$K7,DB!$Q$1:$Q$1345,0),MATCH($F7&amp;"Index",DB!$A$1:$V$1,0)),"")</f>
        <v/>
      </c>
      <c r="N7" s="55" t="str">
        <f>IFERROR(INDEX(DB!$A$1:$V$1345,MATCH(N$5&amp;Admin!$S$3&amp;$K7,DB!$Q$1:$Q$1345,0),MATCH($F7&amp;"Index",DB!$A$1:$V$1,0)),"")</f>
        <v/>
      </c>
      <c r="O7" s="55" t="str">
        <f>IFERROR(INDEX(DB!$A$1:$V$1345,MATCH(O$5&amp;Admin!$S$3&amp;$K7,DB!$Q$1:$Q$1345,0),MATCH($F7&amp;"Index",DB!$A$1:$V$1,0)),"")</f>
        <v/>
      </c>
      <c r="P7" s="55" t="str">
        <f>IFERROR(INDEX(DB!$A$1:$V$1345,MATCH(P$5&amp;Admin!$S$3&amp;$K7,DB!$Q$1:$Q$1345,0),MATCH($F7&amp;"Index",DB!$A$1:$V$1,0)),"")</f>
        <v/>
      </c>
      <c r="Q7" s="55" t="str">
        <f>IFERROR(INDEX(DB!$A$1:$V$1345,MATCH(Q$5&amp;Admin!$S$3&amp;$K7,DB!$Q$1:$Q$1345,0),MATCH($F7&amp;"Index",DB!$A$1:$V$1,0)),"")</f>
        <v/>
      </c>
      <c r="R7" s="55" t="str">
        <f>IFERROR(INDEX(DB!$A$1:$V$1345,MATCH(R$5&amp;Admin!$S$3&amp;$K7,DB!$Q$1:$Q$1345,0),MATCH($F7&amp;"Index",DB!$A$1:$V$1,0)),"")</f>
        <v/>
      </c>
      <c r="S7" s="55" t="str">
        <f>IFERROR(INDEX(DB!$A$1:$V$1345,MATCH(S$5&amp;Admin!$S$3&amp;$K7,DB!$Q$1:$Q$1345,0),MATCH($F7&amp;"Index",DB!$A$1:$V$1,0)),"")</f>
        <v/>
      </c>
      <c r="T7" s="56"/>
      <c r="U7" s="56"/>
      <c r="V7" s="57"/>
      <c r="W7" s="56"/>
    </row>
    <row r="8" spans="1:43" x14ac:dyDescent="0.35">
      <c r="B8" s="40"/>
      <c r="C8" s="98"/>
      <c r="D8" s="99"/>
      <c r="E8" s="100"/>
      <c r="F8" s="52"/>
      <c r="G8" s="58"/>
      <c r="H8" s="46"/>
      <c r="J8" s="40"/>
      <c r="K8" s="54" t="str">
        <f t="shared" si="0"/>
        <v/>
      </c>
      <c r="L8" s="55" t="str">
        <f>IFERROR(INDEX(DB!$A$1:$V$1345,MATCH(L$5&amp;Admin!$S$3&amp;$K8,DB!$Q$1:$Q$1345,0),MATCH($F8&amp;"Index",DB!$A$1:$V$1,0)),"")</f>
        <v/>
      </c>
      <c r="M8" s="55" t="str">
        <f>IFERROR(INDEX(DB!$A$1:$V$1345,MATCH(M$5&amp;Admin!$S$3&amp;$K8,DB!$Q$1:$Q$1345,0),MATCH($F8&amp;"Index",DB!$A$1:$V$1,0)),"")</f>
        <v/>
      </c>
      <c r="N8" s="55" t="str">
        <f>IFERROR(INDEX(DB!$A$1:$V$1345,MATCH(N$5&amp;Admin!$S$3&amp;$K8,DB!$Q$1:$Q$1345,0),MATCH($F8&amp;"Index",DB!$A$1:$V$1,0)),"")</f>
        <v/>
      </c>
      <c r="O8" s="55" t="str">
        <f>IFERROR(INDEX(DB!$A$1:$V$1345,MATCH(O$5&amp;Admin!$S$3&amp;$K8,DB!$Q$1:$Q$1345,0),MATCH($F8&amp;"Index",DB!$A$1:$V$1,0)),"")</f>
        <v/>
      </c>
      <c r="P8" s="55" t="str">
        <f>IFERROR(INDEX(DB!$A$1:$V$1345,MATCH(P$5&amp;Admin!$S$3&amp;$K8,DB!$Q$1:$Q$1345,0),MATCH($F8&amp;"Index",DB!$A$1:$V$1,0)),"")</f>
        <v/>
      </c>
      <c r="Q8" s="55" t="str">
        <f>IFERROR(INDEX(DB!$A$1:$V$1345,MATCH(Q$5&amp;Admin!$S$3&amp;$K8,DB!$Q$1:$Q$1345,0),MATCH($F8&amp;"Index",DB!$A$1:$V$1,0)),"")</f>
        <v/>
      </c>
      <c r="R8" s="55" t="str">
        <f>IFERROR(INDEX(DB!$A$1:$V$1345,MATCH(R$5&amp;Admin!$S$3&amp;$K8,DB!$Q$1:$Q$1345,0),MATCH($F8&amp;"Index",DB!$A$1:$V$1,0)),"")</f>
        <v/>
      </c>
      <c r="S8" s="55" t="str">
        <f>IFERROR(INDEX(DB!$A$1:$V$1345,MATCH(S$5&amp;Admin!$S$3&amp;$K8,DB!$Q$1:$Q$1345,0),MATCH($F8&amp;"Index",DB!$A$1:$V$1,0)),"")</f>
        <v/>
      </c>
      <c r="T8" s="56"/>
      <c r="U8" s="56"/>
      <c r="V8" s="57"/>
      <c r="W8" s="56"/>
    </row>
    <row r="9" spans="1:43" x14ac:dyDescent="0.35">
      <c r="B9" s="40"/>
      <c r="C9" s="98"/>
      <c r="D9" s="99"/>
      <c r="E9" s="100"/>
      <c r="F9" s="52"/>
      <c r="G9" s="58"/>
      <c r="H9" s="46"/>
      <c r="J9" s="40"/>
      <c r="K9" s="54" t="str">
        <f t="shared" si="0"/>
        <v/>
      </c>
      <c r="L9" s="55" t="str">
        <f>IFERROR(INDEX(DB!$A$1:$V$1345,MATCH(L$5&amp;Admin!$S$3&amp;$K9,DB!$Q$1:$Q$1345,0),MATCH($F9&amp;"Index",DB!$A$1:$V$1,0)),"")</f>
        <v/>
      </c>
      <c r="M9" s="55" t="str">
        <f>IFERROR(INDEX(DB!$A$1:$V$1345,MATCH(M$5&amp;Admin!$S$3&amp;$K9,DB!$Q$1:$Q$1345,0),MATCH($F9&amp;"Index",DB!$A$1:$V$1,0)),"")</f>
        <v/>
      </c>
      <c r="N9" s="55" t="str">
        <f>IFERROR(INDEX(DB!$A$1:$V$1345,MATCH(N$5&amp;Admin!$S$3&amp;$K9,DB!$Q$1:$Q$1345,0),MATCH($F9&amp;"Index",DB!$A$1:$V$1,0)),"")</f>
        <v/>
      </c>
      <c r="O9" s="55" t="str">
        <f>IFERROR(INDEX(DB!$A$1:$V$1345,MATCH(O$5&amp;Admin!$S$3&amp;$K9,DB!$Q$1:$Q$1345,0),MATCH($F9&amp;"Index",DB!$A$1:$V$1,0)),"")</f>
        <v/>
      </c>
      <c r="P9" s="55" t="str">
        <f>IFERROR(INDEX(DB!$A$1:$V$1345,MATCH(P$5&amp;Admin!$S$3&amp;$K9,DB!$Q$1:$Q$1345,0),MATCH($F9&amp;"Index",DB!$A$1:$V$1,0)),"")</f>
        <v/>
      </c>
      <c r="Q9" s="55" t="str">
        <f>IFERROR(INDEX(DB!$A$1:$V$1345,MATCH(Q$5&amp;Admin!$S$3&amp;$K9,DB!$Q$1:$Q$1345,0),MATCH($F9&amp;"Index",DB!$A$1:$V$1,0)),"")</f>
        <v/>
      </c>
      <c r="R9" s="55" t="str">
        <f>IFERROR(INDEX(DB!$A$1:$V$1345,MATCH(R$5&amp;Admin!$S$3&amp;$K9,DB!$Q$1:$Q$1345,0),MATCH($F9&amp;"Index",DB!$A$1:$V$1,0)),"")</f>
        <v/>
      </c>
      <c r="S9" s="55" t="str">
        <f>IFERROR(INDEX(DB!$A$1:$V$1345,MATCH(S$5&amp;Admin!$S$3&amp;$K9,DB!$Q$1:$Q$1345,0),MATCH($F9&amp;"Index",DB!$A$1:$V$1,0)),"")</f>
        <v/>
      </c>
      <c r="T9" s="56"/>
      <c r="U9" s="56"/>
      <c r="V9" s="57"/>
      <c r="W9" s="56"/>
    </row>
    <row r="10" spans="1:43" x14ac:dyDescent="0.35">
      <c r="B10" s="40"/>
      <c r="C10" s="98"/>
      <c r="D10" s="99"/>
      <c r="E10" s="100"/>
      <c r="F10" s="52"/>
      <c r="G10" s="58"/>
      <c r="H10" s="46"/>
      <c r="J10" s="40"/>
      <c r="K10" s="54" t="str">
        <f t="shared" si="0"/>
        <v/>
      </c>
      <c r="L10" s="55" t="str">
        <f>IFERROR(INDEX(DB!$A$1:$V$1345,MATCH(L$5&amp;Admin!$S$3&amp;$K10,DB!$Q$1:$Q$1345,0),MATCH($F10&amp;"Index",DB!$A$1:$V$1,0)),"")</f>
        <v/>
      </c>
      <c r="M10" s="55" t="str">
        <f>IFERROR(INDEX(DB!$A$1:$V$1345,MATCH(M$5&amp;Admin!$S$3&amp;$K10,DB!$Q$1:$Q$1345,0),MATCH($F10&amp;"Index",DB!$A$1:$V$1,0)),"")</f>
        <v/>
      </c>
      <c r="N10" s="55" t="str">
        <f>IFERROR(INDEX(DB!$A$1:$V$1345,MATCH(N$5&amp;Admin!$S$3&amp;$K10,DB!$Q$1:$Q$1345,0),MATCH($F10&amp;"Index",DB!$A$1:$V$1,0)),"")</f>
        <v/>
      </c>
      <c r="O10" s="55" t="str">
        <f>IFERROR(INDEX(DB!$A$1:$V$1345,MATCH(O$5&amp;Admin!$S$3&amp;$K10,DB!$Q$1:$Q$1345,0),MATCH($F10&amp;"Index",DB!$A$1:$V$1,0)),"")</f>
        <v/>
      </c>
      <c r="P10" s="55" t="str">
        <f>IFERROR(INDEX(DB!$A$1:$V$1345,MATCH(P$5&amp;Admin!$S$3&amp;$K10,DB!$Q$1:$Q$1345,0),MATCH($F10&amp;"Index",DB!$A$1:$V$1,0)),"")</f>
        <v/>
      </c>
      <c r="Q10" s="55" t="str">
        <f>IFERROR(INDEX(DB!$A$1:$V$1345,MATCH(Q$5&amp;Admin!$S$3&amp;$K10,DB!$Q$1:$Q$1345,0),MATCH($F10&amp;"Index",DB!$A$1:$V$1,0)),"")</f>
        <v/>
      </c>
      <c r="R10" s="55" t="str">
        <f>IFERROR(INDEX(DB!$A$1:$V$1345,MATCH(R$5&amp;Admin!$S$3&amp;$K10,DB!$Q$1:$Q$1345,0),MATCH($F10&amp;"Index",DB!$A$1:$V$1,0)),"")</f>
        <v/>
      </c>
      <c r="S10" s="55" t="str">
        <f>IFERROR(INDEX(DB!$A$1:$V$1345,MATCH(S$5&amp;Admin!$S$3&amp;$K10,DB!$Q$1:$Q$1345,0),MATCH($F10&amp;"Index",DB!$A$1:$V$1,0)),"")</f>
        <v/>
      </c>
      <c r="T10" s="56"/>
      <c r="U10" s="56"/>
      <c r="V10" s="57"/>
      <c r="W10" s="56"/>
    </row>
    <row r="11" spans="1:43" x14ac:dyDescent="0.35">
      <c r="B11" s="40"/>
      <c r="C11" s="98"/>
      <c r="D11" s="99"/>
      <c r="E11" s="100"/>
      <c r="F11" s="52"/>
      <c r="G11" s="58"/>
      <c r="H11" s="46"/>
      <c r="J11" s="40"/>
      <c r="K11" s="54" t="str">
        <f t="shared" si="0"/>
        <v/>
      </c>
      <c r="L11" s="55" t="str">
        <f>IFERROR(INDEX(DB!$A$1:$V$1345,MATCH(L$5&amp;Admin!$S$3&amp;$K11,DB!$Q$1:$Q$1345,0),MATCH($F11&amp;"Index",DB!$A$1:$V$1,0)),"")</f>
        <v/>
      </c>
      <c r="M11" s="55" t="str">
        <f>IFERROR(INDEX(DB!$A$1:$V$1345,MATCH(M$5&amp;Admin!$S$3&amp;$K11,DB!$Q$1:$Q$1345,0),MATCH($F11&amp;"Index",DB!$A$1:$V$1,0)),"")</f>
        <v/>
      </c>
      <c r="N11" s="55" t="str">
        <f>IFERROR(INDEX(DB!$A$1:$V$1345,MATCH(N$5&amp;Admin!$S$3&amp;$K11,DB!$Q$1:$Q$1345,0),MATCH($F11&amp;"Index",DB!$A$1:$V$1,0)),"")</f>
        <v/>
      </c>
      <c r="O11" s="55" t="str">
        <f>IFERROR(INDEX(DB!$A$1:$V$1345,MATCH(O$5&amp;Admin!$S$3&amp;$K11,DB!$Q$1:$Q$1345,0),MATCH($F11&amp;"Index",DB!$A$1:$V$1,0)),"")</f>
        <v/>
      </c>
      <c r="P11" s="55" t="str">
        <f>IFERROR(INDEX(DB!$A$1:$V$1345,MATCH(P$5&amp;Admin!$S$3&amp;$K11,DB!$Q$1:$Q$1345,0),MATCH($F11&amp;"Index",DB!$A$1:$V$1,0)),"")</f>
        <v/>
      </c>
      <c r="Q11" s="55" t="str">
        <f>IFERROR(INDEX(DB!$A$1:$V$1345,MATCH(Q$5&amp;Admin!$S$3&amp;$K11,DB!$Q$1:$Q$1345,0),MATCH($F11&amp;"Index",DB!$A$1:$V$1,0)),"")</f>
        <v/>
      </c>
      <c r="R11" s="55" t="str">
        <f>IFERROR(INDEX(DB!$A$1:$V$1345,MATCH(R$5&amp;Admin!$S$3&amp;$K11,DB!$Q$1:$Q$1345,0),MATCH($F11&amp;"Index",DB!$A$1:$V$1,0)),"")</f>
        <v/>
      </c>
      <c r="S11" s="55" t="str">
        <f>IFERROR(INDEX(DB!$A$1:$V$1345,MATCH(S$5&amp;Admin!$S$3&amp;$K11,DB!$Q$1:$Q$1345,0),MATCH($F11&amp;"Index",DB!$A$1:$V$1,0)),"")</f>
        <v/>
      </c>
      <c r="T11" s="56"/>
      <c r="U11" s="56"/>
      <c r="V11" s="57"/>
      <c r="W11" s="56"/>
    </row>
    <row r="12" spans="1:43" x14ac:dyDescent="0.35">
      <c r="B12" s="40"/>
      <c r="C12" s="98"/>
      <c r="D12" s="99"/>
      <c r="E12" s="100"/>
      <c r="F12" s="52"/>
      <c r="G12" s="58"/>
      <c r="H12" s="46"/>
      <c r="J12" s="40"/>
      <c r="K12" s="54" t="str">
        <f t="shared" si="0"/>
        <v/>
      </c>
      <c r="L12" s="55" t="str">
        <f>IFERROR(INDEX(DB!$A$1:$V$1345,MATCH(L$5&amp;Admin!$S$3&amp;$K12,DB!$Q$1:$Q$1345,0),MATCH($F12&amp;"Index",DB!$A$1:$V$1,0)),"")</f>
        <v/>
      </c>
      <c r="M12" s="55" t="str">
        <f>IFERROR(INDEX(DB!$A$1:$V$1345,MATCH(M$5&amp;Admin!$S$3&amp;$K12,DB!$Q$1:$Q$1345,0),MATCH($F12&amp;"Index",DB!$A$1:$V$1,0)),"")</f>
        <v/>
      </c>
      <c r="N12" s="55" t="str">
        <f>IFERROR(INDEX(DB!$A$1:$V$1345,MATCH(N$5&amp;Admin!$S$3&amp;$K12,DB!$Q$1:$Q$1345,0),MATCH($F12&amp;"Index",DB!$A$1:$V$1,0)),"")</f>
        <v/>
      </c>
      <c r="O12" s="55" t="str">
        <f>IFERROR(INDEX(DB!$A$1:$V$1345,MATCH(O$5&amp;Admin!$S$3&amp;$K12,DB!$Q$1:$Q$1345,0),MATCH($F12&amp;"Index",DB!$A$1:$V$1,0)),"")</f>
        <v/>
      </c>
      <c r="P12" s="55" t="str">
        <f>IFERROR(INDEX(DB!$A$1:$V$1345,MATCH(P$5&amp;Admin!$S$3&amp;$K12,DB!$Q$1:$Q$1345,0),MATCH($F12&amp;"Index",DB!$A$1:$V$1,0)),"")</f>
        <v/>
      </c>
      <c r="Q12" s="55" t="str">
        <f>IFERROR(INDEX(DB!$A$1:$V$1345,MATCH(Q$5&amp;Admin!$S$3&amp;$K12,DB!$Q$1:$Q$1345,0),MATCH($F12&amp;"Index",DB!$A$1:$V$1,0)),"")</f>
        <v/>
      </c>
      <c r="R12" s="55" t="str">
        <f>IFERROR(INDEX(DB!$A$1:$V$1345,MATCH(R$5&amp;Admin!$S$3&amp;$K12,DB!$Q$1:$Q$1345,0),MATCH($F12&amp;"Index",DB!$A$1:$V$1,0)),"")</f>
        <v/>
      </c>
      <c r="S12" s="55" t="str">
        <f>IFERROR(INDEX(DB!$A$1:$V$1345,MATCH(S$5&amp;Admin!$S$3&amp;$K12,DB!$Q$1:$Q$1345,0),MATCH($F12&amp;"Index",DB!$A$1:$V$1,0)),"")</f>
        <v/>
      </c>
      <c r="T12" s="56"/>
      <c r="U12" s="56"/>
      <c r="V12" s="57"/>
      <c r="W12" s="56"/>
    </row>
    <row r="13" spans="1:43" x14ac:dyDescent="0.35">
      <c r="B13" s="40"/>
      <c r="C13" s="98"/>
      <c r="D13" s="99"/>
      <c r="E13" s="100"/>
      <c r="F13" s="52"/>
      <c r="G13" s="58"/>
      <c r="H13" s="46"/>
      <c r="J13" s="40"/>
      <c r="K13" s="54" t="str">
        <f t="shared" si="0"/>
        <v/>
      </c>
      <c r="L13" s="55" t="str">
        <f>IFERROR(INDEX(DB!$A$1:$V$1345,MATCH(L$5&amp;Admin!$S$3&amp;$K13,DB!$Q$1:$Q$1345,0),MATCH($F13&amp;"Index",DB!$A$1:$V$1,0)),"")</f>
        <v/>
      </c>
      <c r="M13" s="55" t="str">
        <f>IFERROR(INDEX(DB!$A$1:$V$1345,MATCH(M$5&amp;Admin!$S$3&amp;$K13,DB!$Q$1:$Q$1345,0),MATCH($F13&amp;"Index",DB!$A$1:$V$1,0)),"")</f>
        <v/>
      </c>
      <c r="N13" s="55" t="str">
        <f>IFERROR(INDEX(DB!$A$1:$V$1345,MATCH(N$5&amp;Admin!$S$3&amp;$K13,DB!$Q$1:$Q$1345,0),MATCH($F13&amp;"Index",DB!$A$1:$V$1,0)),"")</f>
        <v/>
      </c>
      <c r="O13" s="55" t="str">
        <f>IFERROR(INDEX(DB!$A$1:$V$1345,MATCH(O$5&amp;Admin!$S$3&amp;$K13,DB!$Q$1:$Q$1345,0),MATCH($F13&amp;"Index",DB!$A$1:$V$1,0)),"")</f>
        <v/>
      </c>
      <c r="P13" s="55" t="str">
        <f>IFERROR(INDEX(DB!$A$1:$V$1345,MATCH(P$5&amp;Admin!$S$3&amp;$K13,DB!$Q$1:$Q$1345,0),MATCH($F13&amp;"Index",DB!$A$1:$V$1,0)),"")</f>
        <v/>
      </c>
      <c r="Q13" s="55" t="str">
        <f>IFERROR(INDEX(DB!$A$1:$V$1345,MATCH(Q$5&amp;Admin!$S$3&amp;$K13,DB!$Q$1:$Q$1345,0),MATCH($F13&amp;"Index",DB!$A$1:$V$1,0)),"")</f>
        <v/>
      </c>
      <c r="R13" s="55" t="str">
        <f>IFERROR(INDEX(DB!$A$1:$V$1345,MATCH(R$5&amp;Admin!$S$3&amp;$K13,DB!$Q$1:$Q$1345,0),MATCH($F13&amp;"Index",DB!$A$1:$V$1,0)),"")</f>
        <v/>
      </c>
      <c r="S13" s="55" t="str">
        <f>IFERROR(INDEX(DB!$A$1:$V$1345,MATCH(S$5&amp;Admin!$S$3&amp;$K13,DB!$Q$1:$Q$1345,0),MATCH($F13&amp;"Index",DB!$A$1:$V$1,0)),"")</f>
        <v/>
      </c>
      <c r="T13" s="56"/>
      <c r="U13" s="56"/>
      <c r="V13" s="57"/>
      <c r="W13" s="56"/>
    </row>
    <row r="14" spans="1:43" x14ac:dyDescent="0.35">
      <c r="B14" s="40"/>
      <c r="C14" s="98"/>
      <c r="D14" s="99"/>
      <c r="E14" s="100"/>
      <c r="F14" s="52"/>
      <c r="G14" s="58"/>
      <c r="H14" s="46"/>
      <c r="J14" s="40"/>
      <c r="K14" s="54" t="str">
        <f t="shared" si="0"/>
        <v/>
      </c>
      <c r="L14" s="55" t="str">
        <f>IFERROR(INDEX(DB!$A$1:$V$1345,MATCH(L$5&amp;Admin!$S$3&amp;$K14,DB!$Q$1:$Q$1345,0),MATCH($F14&amp;"Index",DB!$A$1:$V$1,0)),"")</f>
        <v/>
      </c>
      <c r="M14" s="55" t="str">
        <f>IFERROR(INDEX(DB!$A$1:$V$1345,MATCH(M$5&amp;Admin!$S$3&amp;$K14,DB!$Q$1:$Q$1345,0),MATCH($F14&amp;"Index",DB!$A$1:$V$1,0)),"")</f>
        <v/>
      </c>
      <c r="N14" s="55" t="str">
        <f>IFERROR(INDEX(DB!$A$1:$V$1345,MATCH(N$5&amp;Admin!$S$3&amp;$K14,DB!$Q$1:$Q$1345,0),MATCH($F14&amp;"Index",DB!$A$1:$V$1,0)),"")</f>
        <v/>
      </c>
      <c r="O14" s="55" t="str">
        <f>IFERROR(INDEX(DB!$A$1:$V$1345,MATCH(O$5&amp;Admin!$S$3&amp;$K14,DB!$Q$1:$Q$1345,0),MATCH($F14&amp;"Index",DB!$A$1:$V$1,0)),"")</f>
        <v/>
      </c>
      <c r="P14" s="55" t="str">
        <f>IFERROR(INDEX(DB!$A$1:$V$1345,MATCH(P$5&amp;Admin!$S$3&amp;$K14,DB!$Q$1:$Q$1345,0),MATCH($F14&amp;"Index",DB!$A$1:$V$1,0)),"")</f>
        <v/>
      </c>
      <c r="Q14" s="55" t="str">
        <f>IFERROR(INDEX(DB!$A$1:$V$1345,MATCH(Q$5&amp;Admin!$S$3&amp;$K14,DB!$Q$1:$Q$1345,0),MATCH($F14&amp;"Index",DB!$A$1:$V$1,0)),"")</f>
        <v/>
      </c>
      <c r="R14" s="55" t="str">
        <f>IFERROR(INDEX(DB!$A$1:$V$1345,MATCH(R$5&amp;Admin!$S$3&amp;$K14,DB!$Q$1:$Q$1345,0),MATCH($F14&amp;"Index",DB!$A$1:$V$1,0)),"")</f>
        <v/>
      </c>
      <c r="S14" s="55" t="str">
        <f>IFERROR(INDEX(DB!$A$1:$V$1345,MATCH(S$5&amp;Admin!$S$3&amp;$K14,DB!$Q$1:$Q$1345,0),MATCH($F14&amp;"Index",DB!$A$1:$V$1,0)),"")</f>
        <v/>
      </c>
      <c r="T14" s="56"/>
      <c r="U14" s="56"/>
      <c r="V14" s="57"/>
      <c r="W14" s="56"/>
    </row>
    <row r="15" spans="1:43" x14ac:dyDescent="0.35">
      <c r="B15" s="40"/>
      <c r="C15" s="98"/>
      <c r="D15" s="99"/>
      <c r="E15" s="100"/>
      <c r="F15" s="52"/>
      <c r="G15" s="58"/>
      <c r="H15" s="46"/>
      <c r="J15" s="40"/>
      <c r="K15" s="54" t="str">
        <f t="shared" si="0"/>
        <v/>
      </c>
      <c r="L15" s="55" t="str">
        <f>IFERROR(INDEX(DB!$A$1:$V$1345,MATCH(L$5&amp;Admin!$S$3&amp;$K15,DB!$Q$1:$Q$1345,0),MATCH($F15&amp;"Index",DB!$A$1:$V$1,0)),"")</f>
        <v/>
      </c>
      <c r="M15" s="55" t="str">
        <f>IFERROR(INDEX(DB!$A$1:$V$1345,MATCH(M$5&amp;Admin!$S$3&amp;$K15,DB!$Q$1:$Q$1345,0),MATCH($F15&amp;"Index",DB!$A$1:$V$1,0)),"")</f>
        <v/>
      </c>
      <c r="N15" s="55" t="str">
        <f>IFERROR(INDEX(DB!$A$1:$V$1345,MATCH(N$5&amp;Admin!$S$3&amp;$K15,DB!$Q$1:$Q$1345,0),MATCH($F15&amp;"Index",DB!$A$1:$V$1,0)),"")</f>
        <v/>
      </c>
      <c r="O15" s="55" t="str">
        <f>IFERROR(INDEX(DB!$A$1:$V$1345,MATCH(O$5&amp;Admin!$S$3&amp;$K15,DB!$Q$1:$Q$1345,0),MATCH($F15&amp;"Index",DB!$A$1:$V$1,0)),"")</f>
        <v/>
      </c>
      <c r="P15" s="55" t="str">
        <f>IFERROR(INDEX(DB!$A$1:$V$1345,MATCH(P$5&amp;Admin!$S$3&amp;$K15,DB!$Q$1:$Q$1345,0),MATCH($F15&amp;"Index",DB!$A$1:$V$1,0)),"")</f>
        <v/>
      </c>
      <c r="Q15" s="55" t="str">
        <f>IFERROR(INDEX(DB!$A$1:$V$1345,MATCH(Q$5&amp;Admin!$S$3&amp;$K15,DB!$Q$1:$Q$1345,0),MATCH($F15&amp;"Index",DB!$A$1:$V$1,0)),"")</f>
        <v/>
      </c>
      <c r="R15" s="55" t="str">
        <f>IFERROR(INDEX(DB!$A$1:$V$1345,MATCH(R$5&amp;Admin!$S$3&amp;$K15,DB!$Q$1:$Q$1345,0),MATCH($F15&amp;"Index",DB!$A$1:$V$1,0)),"")</f>
        <v/>
      </c>
      <c r="S15" s="55" t="str">
        <f>IFERROR(INDEX(DB!$A$1:$V$1345,MATCH(S$5&amp;Admin!$S$3&amp;$K15,DB!$Q$1:$Q$1345,0),MATCH($F15&amp;"Index",DB!$A$1:$V$1,0)),"")</f>
        <v/>
      </c>
      <c r="T15" s="56"/>
      <c r="U15" s="56"/>
      <c r="V15" s="57"/>
      <c r="W15" s="56"/>
      <c r="Z15" s="59"/>
    </row>
    <row r="16" spans="1:43" x14ac:dyDescent="0.35">
      <c r="B16" s="40"/>
      <c r="C16" s="98"/>
      <c r="D16" s="99"/>
      <c r="E16" s="100"/>
      <c r="F16" s="52"/>
      <c r="G16" s="58"/>
      <c r="H16" s="46"/>
      <c r="J16" s="40"/>
      <c r="K16" s="54" t="str">
        <f t="shared" si="0"/>
        <v/>
      </c>
      <c r="L16" s="55" t="str">
        <f>IFERROR(INDEX(DB!$A$1:$V$1345,MATCH(L$5&amp;Admin!$S$3&amp;$K16,DB!$Q$1:$Q$1345,0),MATCH($F16&amp;"Index",DB!$A$1:$V$1,0)),"")</f>
        <v/>
      </c>
      <c r="M16" s="55" t="str">
        <f>IFERROR(INDEX(DB!$A$1:$V$1345,MATCH(M$5&amp;Admin!$S$3&amp;$K16,DB!$Q$1:$Q$1345,0),MATCH($F16&amp;"Index",DB!$A$1:$V$1,0)),"")</f>
        <v/>
      </c>
      <c r="N16" s="55" t="str">
        <f>IFERROR(INDEX(DB!$A$1:$V$1345,MATCH(N$5&amp;Admin!$S$3&amp;$K16,DB!$Q$1:$Q$1345,0),MATCH($F16&amp;"Index",DB!$A$1:$V$1,0)),"")</f>
        <v/>
      </c>
      <c r="O16" s="55" t="str">
        <f>IFERROR(INDEX(DB!$A$1:$V$1345,MATCH(O$5&amp;Admin!$S$3&amp;$K16,DB!$Q$1:$Q$1345,0),MATCH($F16&amp;"Index",DB!$A$1:$V$1,0)),"")</f>
        <v/>
      </c>
      <c r="P16" s="55" t="str">
        <f>IFERROR(INDEX(DB!$A$1:$V$1345,MATCH(P$5&amp;Admin!$S$3&amp;$K16,DB!$Q$1:$Q$1345,0),MATCH($F16&amp;"Index",DB!$A$1:$V$1,0)),"")</f>
        <v/>
      </c>
      <c r="Q16" s="55" t="str">
        <f>IFERROR(INDEX(DB!$A$1:$V$1345,MATCH(Q$5&amp;Admin!$S$3&amp;$K16,DB!$Q$1:$Q$1345,0),MATCH($F16&amp;"Index",DB!$A$1:$V$1,0)),"")</f>
        <v/>
      </c>
      <c r="R16" s="55" t="str">
        <f>IFERROR(INDEX(DB!$A$1:$V$1345,MATCH(R$5&amp;Admin!$S$3&amp;$K16,DB!$Q$1:$Q$1345,0),MATCH($F16&amp;"Index",DB!$A$1:$V$1,0)),"")</f>
        <v/>
      </c>
      <c r="S16" s="55" t="str">
        <f>IFERROR(INDEX(DB!$A$1:$V$1345,MATCH(S$5&amp;Admin!$S$3&amp;$K16,DB!$Q$1:$Q$1345,0),MATCH($F16&amp;"Index",DB!$A$1:$V$1,0)),"")</f>
        <v/>
      </c>
      <c r="T16" s="56"/>
      <c r="U16" s="56"/>
      <c r="V16" s="57"/>
      <c r="W16" s="56"/>
    </row>
    <row r="17" spans="2:27" ht="15.75" customHeight="1" x14ac:dyDescent="0.35">
      <c r="B17" s="40"/>
      <c r="C17" s="60" t="str">
        <f>IF(G17&gt;320,"","")</f>
        <v/>
      </c>
      <c r="D17" s="61"/>
      <c r="E17" s="61"/>
      <c r="F17" s="62" t="s">
        <v>94</v>
      </c>
      <c r="G17" s="63">
        <f>SUM(G6:G16)</f>
        <v>1</v>
      </c>
      <c r="H17" s="46"/>
      <c r="J17" s="40"/>
      <c r="K17" s="64" t="s">
        <v>32</v>
      </c>
      <c r="L17" s="65" t="str">
        <f>IFERROR(INDEX(DB!$A$1:$V$1345,MATCH(L$5&amp;Admin!$S$3&amp;$K6,DB!$Q$1:$Q$1345,0),MATCH($K17,DB!$A$1:$V$1,0)),"")</f>
        <v/>
      </c>
      <c r="M17" s="65" t="str">
        <f>IFERROR(INDEX(DB!$A$1:$V$1345,MATCH(M$5&amp;Admin!$S$3&amp;$K6,DB!$Q$1:$Q$1345,0),MATCH($K17,DB!$A$1:$V$1,0)),"")</f>
        <v/>
      </c>
      <c r="N17" s="65" t="str">
        <f>IFERROR(INDEX(DB!$A$1:$V$1345,MATCH(N$5&amp;Admin!$S$3&amp;$K6,DB!$Q$1:$Q$1345,0),MATCH($K17,DB!$A$1:$V$1,0)),"")</f>
        <v/>
      </c>
      <c r="O17" s="65" t="str">
        <f>IFERROR(INDEX(DB!$A$1:$V$1345,MATCH(O$5&amp;Admin!$S$3&amp;$K6,DB!$Q$1:$Q$1345,0),MATCH($K17,DB!$A$1:$V$1,0)),"")</f>
        <v/>
      </c>
      <c r="P17" s="65" t="str">
        <f>IFERROR(INDEX(DB!$A$1:$V$1345,MATCH(P$5&amp;Admin!$S$3&amp;$K6,DB!$Q$1:$Q$1345,0),MATCH($K17,DB!$A$1:$V$1,0)),"")</f>
        <v/>
      </c>
      <c r="Q17" s="65" t="str">
        <f>IFERROR(INDEX(DB!$A$1:$V$1345,MATCH(Q$5&amp;Admin!$S$3&amp;$K6,DB!$Q$1:$Q$1345,0),MATCH($K17,DB!$A$1:$V$1,0)),"")</f>
        <v/>
      </c>
      <c r="R17" s="65" t="str">
        <f>IFERROR(INDEX(DB!$A$1:$V$1345,MATCH(R$5&amp;Admin!$S$3&amp;$K6,DB!$Q$1:$Q$1345,0),MATCH($K17,DB!$A$1:$V$1,0)),"")</f>
        <v/>
      </c>
      <c r="S17" s="65" t="str">
        <f>IFERROR(INDEX(DB!$A$1:$V$1345,MATCH(S$5&amp;Admin!$S$3&amp;$K6,DB!$Q$1:$Q$1345,0),MATCH($K17,DB!$A$1:$V$1,0)),"")</f>
        <v/>
      </c>
      <c r="T17" s="56"/>
      <c r="U17" s="56"/>
      <c r="V17" s="57"/>
      <c r="W17" s="56"/>
    </row>
    <row r="18" spans="2:27" ht="42.75" customHeight="1" x14ac:dyDescent="0.35">
      <c r="B18" s="40"/>
      <c r="H18" s="46"/>
      <c r="J18" s="40"/>
      <c r="K18" s="66" t="s">
        <v>104</v>
      </c>
      <c r="L18" s="48" t="str">
        <f>IFERROR(IF(VLOOKUP(Admin!$S$3,Admin!$O$5:$Y$11,2,FALSE)=0,"",VLOOKUP(Admin!$S$3,Admin!$O$5:$Y$11,2,FALSE)),"")</f>
        <v/>
      </c>
      <c r="M18" s="48" t="str">
        <f>IFERROR(IF(VLOOKUP(Admin!$S$3,Admin!$O$5:$Y$11,3,FALSE)=0,"",VLOOKUP(Admin!$S$3,Admin!$O$5:$Y$11,3,FALSE)),"")</f>
        <v/>
      </c>
      <c r="N18" s="48" t="str">
        <f>IFERROR(IF(VLOOKUP(Admin!$S$3,Admin!$O$5:$Y$11,4,FALSE)=0,"",VLOOKUP(Admin!$S$3,Admin!$O$5:$Y$11,4,FALSE)),"")</f>
        <v/>
      </c>
      <c r="O18" s="48" t="str">
        <f>IFERROR(IF(VLOOKUP(Admin!$S$3,Admin!$O$5:$Y$11,5,FALSE)=0,"",VLOOKUP(Admin!$S$3,Admin!$O$5:$Y$11,5,FALSE)),"")</f>
        <v/>
      </c>
      <c r="P18" s="48" t="str">
        <f>IFERROR(IF(VLOOKUP(Admin!$S$3,Admin!$O$5:$Y$11,6,FALSE)=0,"",VLOOKUP(Admin!$S$3,Admin!$O$5:$Y$11,6,FALSE)),"")</f>
        <v/>
      </c>
      <c r="Q18" s="48" t="str">
        <f>IFERROR(IF(VLOOKUP(Admin!$S$3,Admin!$O$5:$Y$11,7,FALSE)=0,"",VLOOKUP(Admin!$S$3,Admin!$O$5:$Y$11,7,FALSE)),"")</f>
        <v/>
      </c>
      <c r="R18" s="48" t="str">
        <f>IFERROR(IF(VLOOKUP(Admin!$S$3,Admin!$O$5:$Y$11,8,FALSE)=0,"",VLOOKUP(Admin!$S$3,Admin!$O$5:$Y$11,8,FALSE)),"")</f>
        <v/>
      </c>
      <c r="S18" s="49" t="str">
        <f>IFERROR(IF(VLOOKUP(Admin!$S$3,Admin!$O$5:$Y$11,9,FALSE)=0,"",VLOOKUP(Admin!$S$3,Admin!$O$5:$Y$11,9,FALSE)),"")</f>
        <v/>
      </c>
      <c r="T18" s="56"/>
      <c r="U18" s="56"/>
      <c r="V18" s="57"/>
      <c r="W18" s="56"/>
    </row>
    <row r="19" spans="2:27" x14ac:dyDescent="0.35">
      <c r="B19" s="40"/>
      <c r="C19" s="67" t="s">
        <v>17</v>
      </c>
      <c r="D19" s="68" t="s">
        <v>48</v>
      </c>
      <c r="E19" s="43" t="s">
        <v>19</v>
      </c>
      <c r="G19" s="64"/>
      <c r="H19" s="46"/>
      <c r="J19" s="40"/>
      <c r="K19" s="69" t="str">
        <f t="shared" ref="K19:K29" si="1">IF(C6="","",C6)</f>
        <v/>
      </c>
      <c r="L19" s="55" t="str">
        <f t="shared" ref="L19:S19" si="2">IFERROR(HLOOKUP(L$18,$L$5:$W$17,2,FALSE)*$G6,"")</f>
        <v/>
      </c>
      <c r="M19" s="55" t="str">
        <f t="shared" si="2"/>
        <v/>
      </c>
      <c r="N19" s="55" t="str">
        <f t="shared" si="2"/>
        <v/>
      </c>
      <c r="O19" s="55" t="str">
        <f t="shared" si="2"/>
        <v/>
      </c>
      <c r="P19" s="55" t="str">
        <f t="shared" si="2"/>
        <v/>
      </c>
      <c r="Q19" s="55" t="str">
        <f t="shared" si="2"/>
        <v/>
      </c>
      <c r="R19" s="55" t="str">
        <f t="shared" si="2"/>
        <v/>
      </c>
      <c r="S19" s="55" t="str">
        <f t="shared" si="2"/>
        <v/>
      </c>
      <c r="T19" s="50"/>
      <c r="U19" s="50"/>
      <c r="V19" s="51"/>
      <c r="W19" s="50"/>
    </row>
    <row r="20" spans="2:27" x14ac:dyDescent="0.35">
      <c r="B20" s="40"/>
      <c r="C20" s="70" t="str">
        <f t="shared" ref="C20" si="3">IFERROR(IF($G$17&gt;320,"Avropsvolymen överstiger 320 timmar.",INDEX($L$5:$S$5,1,MATCH(SMALL($L$32:$S$32,F20),$L$32:$S$32,0))),"")</f>
        <v/>
      </c>
      <c r="D20" s="71" t="str">
        <f>IF(TRIM(E21)="","",1)</f>
        <v/>
      </c>
      <c r="E20" s="72" t="str">
        <f>IFERROR(IF($G$17&gt;320,"         ",INDEX($L$30:$S$31,2,MATCH(SMALL($L$30:$S$30,F20),$L$30:$S$30,0))),"         ")</f>
        <v xml:space="preserve">         </v>
      </c>
      <c r="F20" s="59">
        <v>1</v>
      </c>
      <c r="G20" s="64">
        <f>IF(D20=D21,1,0)</f>
        <v>0</v>
      </c>
      <c r="H20" s="46"/>
      <c r="J20" s="40"/>
      <c r="K20" s="54" t="str">
        <f t="shared" si="1"/>
        <v/>
      </c>
      <c r="L20" s="55" t="str">
        <f t="shared" ref="L20:S20" si="4">IFERROR(HLOOKUP(L$18,$L$5:$W$17,3,FALSE)*$G7,"")</f>
        <v/>
      </c>
      <c r="M20" s="55" t="str">
        <f t="shared" si="4"/>
        <v/>
      </c>
      <c r="N20" s="55" t="str">
        <f t="shared" si="4"/>
        <v/>
      </c>
      <c r="O20" s="55" t="str">
        <f t="shared" si="4"/>
        <v/>
      </c>
      <c r="P20" s="55" t="str">
        <f t="shared" si="4"/>
        <v/>
      </c>
      <c r="Q20" s="55" t="str">
        <f t="shared" si="4"/>
        <v/>
      </c>
      <c r="R20" s="55" t="str">
        <f t="shared" si="4"/>
        <v/>
      </c>
      <c r="S20" s="55" t="str">
        <f t="shared" si="4"/>
        <v/>
      </c>
      <c r="T20" s="56"/>
      <c r="U20" s="56"/>
      <c r="V20" s="57"/>
      <c r="W20" s="56"/>
      <c r="AA20" s="73"/>
    </row>
    <row r="21" spans="2:27" x14ac:dyDescent="0.35">
      <c r="B21" s="40"/>
      <c r="C21" s="70" t="str">
        <f>IFERROR(IF($G$17&gt;320,"Avrop ska ske genom förnyad konkurrensutsättning.",INDEX($L$5:$S$5,1,MATCH(SMALL($L$32:$S$32,F21),$L$32:$S$32,0))),"")</f>
        <v/>
      </c>
      <c r="D21" s="71" t="str">
        <f>IF(TRIM(E21)=""," ", IF(E21&gt;E20,F21,D20))</f>
        <v xml:space="preserve"> </v>
      </c>
      <c r="E21" s="72" t="str">
        <f>IFERROR(IF($G$17&gt;320,"          ",INDEX($L$30:$S$31,2,MATCH(SMALL($L$30:$S$30,F21),$L$30:$S$30,0))),"          ")</f>
        <v xml:space="preserve">          </v>
      </c>
      <c r="F21" s="59">
        <v>2</v>
      </c>
      <c r="G21" s="64">
        <f t="shared" ref="G21:G26" si="5">IF(D20=D21,1,IF(D21=D22,1,0))</f>
        <v>0</v>
      </c>
      <c r="H21" s="46"/>
      <c r="J21" s="40"/>
      <c r="K21" s="54" t="str">
        <f t="shared" si="1"/>
        <v/>
      </c>
      <c r="L21" s="55" t="str">
        <f t="shared" ref="L21:S21" si="6">IFERROR(HLOOKUP(L$18,$L$5:$W$17,4,FALSE)*$G8,"")</f>
        <v/>
      </c>
      <c r="M21" s="55" t="str">
        <f t="shared" si="6"/>
        <v/>
      </c>
      <c r="N21" s="55" t="str">
        <f t="shared" si="6"/>
        <v/>
      </c>
      <c r="O21" s="55" t="str">
        <f t="shared" si="6"/>
        <v/>
      </c>
      <c r="P21" s="55" t="str">
        <f t="shared" si="6"/>
        <v/>
      </c>
      <c r="Q21" s="55" t="str">
        <f t="shared" si="6"/>
        <v/>
      </c>
      <c r="R21" s="55" t="str">
        <f t="shared" si="6"/>
        <v/>
      </c>
      <c r="S21" s="55" t="str">
        <f t="shared" si="6"/>
        <v/>
      </c>
      <c r="T21" s="56"/>
      <c r="U21" s="56"/>
      <c r="V21" s="57"/>
      <c r="W21" s="56"/>
    </row>
    <row r="22" spans="2:27" x14ac:dyDescent="0.35">
      <c r="B22" s="40"/>
      <c r="C22" s="70" t="str">
        <f>IFERROR(IF($G$17&gt;320,"Skicka avropsförfrågan till samtliga leverantörer.",INDEX($L$5:$S$5,1,MATCH(SMALL($L$32:$S$32,F22),$L$32:$S$32,0))),"")</f>
        <v/>
      </c>
      <c r="D22" s="71" t="str">
        <f>IF(TRIM(E22)="","  ", IF(E22&gt;E21,F22,D21))</f>
        <v xml:space="preserve">  </v>
      </c>
      <c r="E22" s="72" t="str">
        <f>IFERROR(IF($G$17&gt;320,"           ",INDEX($L$30:$S$31,2,MATCH(SMALL($L$30:$S$30,F22),$L$30:$S$30,0))),"           ")</f>
        <v xml:space="preserve">           </v>
      </c>
      <c r="F22" s="59">
        <v>3</v>
      </c>
      <c r="G22" s="64">
        <f t="shared" si="5"/>
        <v>0</v>
      </c>
      <c r="H22" s="46"/>
      <c r="J22" s="40"/>
      <c r="K22" s="54" t="str">
        <f t="shared" si="1"/>
        <v/>
      </c>
      <c r="L22" s="55" t="str">
        <f t="shared" ref="L22:S22" si="7">IFERROR(HLOOKUP(L$18,$L$5:$W$17,5,FALSE)*$G9,"")</f>
        <v/>
      </c>
      <c r="M22" s="55" t="str">
        <f t="shared" si="7"/>
        <v/>
      </c>
      <c r="N22" s="55" t="str">
        <f t="shared" si="7"/>
        <v/>
      </c>
      <c r="O22" s="55" t="str">
        <f t="shared" si="7"/>
        <v/>
      </c>
      <c r="P22" s="55" t="str">
        <f t="shared" si="7"/>
        <v/>
      </c>
      <c r="Q22" s="55" t="str">
        <f t="shared" si="7"/>
        <v/>
      </c>
      <c r="R22" s="55" t="str">
        <f t="shared" si="7"/>
        <v/>
      </c>
      <c r="S22" s="55" t="str">
        <f t="shared" si="7"/>
        <v/>
      </c>
      <c r="T22" s="56"/>
      <c r="U22" s="56"/>
      <c r="V22" s="57"/>
      <c r="W22" s="56"/>
    </row>
    <row r="23" spans="2:27" x14ac:dyDescent="0.35">
      <c r="B23" s="40"/>
      <c r="C23" s="70" t="str">
        <f>IFERROR(IF($G$17&gt;320,"",INDEX($L$5:$S$5,1,MATCH(SMALL($L$32:$S$32,F23),$L$32:$S$32,0))),"")</f>
        <v/>
      </c>
      <c r="D23" s="74" t="str">
        <f>IF(TRIM(E23)="","   ", IF(E23&gt;E22,F23,D22))</f>
        <v xml:space="preserve">   </v>
      </c>
      <c r="E23" s="72" t="str">
        <f>IFERROR(IF($G$17&gt;320,"            ",INDEX($L$30:$S$31,2,MATCH(SMALL($L$30:$S$30,F23),$L$30:$S$30,0))),"            ")</f>
        <v xml:space="preserve">            </v>
      </c>
      <c r="F23" s="59">
        <v>4</v>
      </c>
      <c r="G23" s="64">
        <f t="shared" si="5"/>
        <v>0</v>
      </c>
      <c r="H23" s="46"/>
      <c r="J23" s="40"/>
      <c r="K23" s="54" t="str">
        <f t="shared" si="1"/>
        <v/>
      </c>
      <c r="L23" s="55" t="str">
        <f t="shared" ref="L23:S23" si="8">IFERROR(HLOOKUP(L$18,$L$5:$W$17,6,FALSE)*$G10,"")</f>
        <v/>
      </c>
      <c r="M23" s="55" t="str">
        <f t="shared" si="8"/>
        <v/>
      </c>
      <c r="N23" s="55" t="str">
        <f t="shared" si="8"/>
        <v/>
      </c>
      <c r="O23" s="55" t="str">
        <f t="shared" si="8"/>
        <v/>
      </c>
      <c r="P23" s="55" t="str">
        <f t="shared" si="8"/>
        <v/>
      </c>
      <c r="Q23" s="55" t="str">
        <f t="shared" si="8"/>
        <v/>
      </c>
      <c r="R23" s="55" t="str">
        <f t="shared" si="8"/>
        <v/>
      </c>
      <c r="S23" s="55" t="str">
        <f t="shared" si="8"/>
        <v/>
      </c>
      <c r="T23" s="56"/>
      <c r="U23" s="56"/>
      <c r="V23" s="57"/>
      <c r="W23" s="56"/>
    </row>
    <row r="24" spans="2:27" x14ac:dyDescent="0.35">
      <c r="B24" s="40"/>
      <c r="C24" s="70" t="str">
        <f>IFERROR(IF($G$17&gt;320,"",INDEX($L$5:$S$5,1,MATCH(SMALL($L$32:$S$32,F24),$L$32:$S$32,0))),"")</f>
        <v/>
      </c>
      <c r="D24" s="74" t="str">
        <f>IF(TRIM(E24)="","    ", IF(E24&gt;E23,F24,D23))</f>
        <v xml:space="preserve">    </v>
      </c>
      <c r="E24" s="72" t="str">
        <f>IFERROR(IF($G$17&gt;320,"             ",INDEX($L$30:$S$31,2,MATCH(SMALL($L$30:$S$30,F24),$L$30:$S$30,0))),"             ")</f>
        <v xml:space="preserve">             </v>
      </c>
      <c r="F24" s="59">
        <v>5</v>
      </c>
      <c r="G24" s="64">
        <f t="shared" si="5"/>
        <v>0</v>
      </c>
      <c r="H24" s="46"/>
      <c r="J24" s="40"/>
      <c r="K24" s="54" t="str">
        <f t="shared" si="1"/>
        <v/>
      </c>
      <c r="L24" s="55" t="str">
        <f t="shared" ref="L24:S24" si="9">IFERROR(HLOOKUP(L$18,$L$5:$W$17,7,FALSE)*$G11,"")</f>
        <v/>
      </c>
      <c r="M24" s="55" t="str">
        <f t="shared" si="9"/>
        <v/>
      </c>
      <c r="N24" s="55" t="str">
        <f t="shared" si="9"/>
        <v/>
      </c>
      <c r="O24" s="55" t="str">
        <f t="shared" si="9"/>
        <v/>
      </c>
      <c r="P24" s="55" t="str">
        <f t="shared" si="9"/>
        <v/>
      </c>
      <c r="Q24" s="55" t="str">
        <f t="shared" si="9"/>
        <v/>
      </c>
      <c r="R24" s="55" t="str">
        <f t="shared" si="9"/>
        <v/>
      </c>
      <c r="S24" s="55" t="str">
        <f t="shared" si="9"/>
        <v/>
      </c>
      <c r="T24" s="56"/>
      <c r="U24" s="56"/>
      <c r="V24" s="57"/>
      <c r="W24" s="56"/>
    </row>
    <row r="25" spans="2:27" x14ac:dyDescent="0.35">
      <c r="B25" s="40"/>
      <c r="C25" s="70" t="str">
        <f>IFERROR(IF($G$17&gt;320,"",INDEX($L$5:$S$5,1,MATCH(SMALL($L$32:$S$32,F25),$L$32:$S$32,0))),"")</f>
        <v/>
      </c>
      <c r="D25" s="74" t="str">
        <f>IF(TRIM(E25)="","     ", IF(E25&gt;E24,F25,D24))</f>
        <v xml:space="preserve">     </v>
      </c>
      <c r="E25" s="72" t="str">
        <f>IFERROR(IF($G$17&gt;320,"              ",INDEX($L$30:$S$31,2,MATCH(SMALL($L$30:$S$30,F25),$L$30:$S$30,0))),"              ")</f>
        <v xml:space="preserve">              </v>
      </c>
      <c r="F25" s="59">
        <v>6</v>
      </c>
      <c r="G25" s="64">
        <f t="shared" si="5"/>
        <v>0</v>
      </c>
      <c r="H25" s="46"/>
      <c r="J25" s="40"/>
      <c r="K25" s="54" t="str">
        <f t="shared" si="1"/>
        <v/>
      </c>
      <c r="L25" s="55" t="str">
        <f t="shared" ref="L25:S25" si="10">IFERROR(HLOOKUP(L$18,$L$5:$W$17,8,FALSE)*$G12,"")</f>
        <v/>
      </c>
      <c r="M25" s="55" t="str">
        <f t="shared" si="10"/>
        <v/>
      </c>
      <c r="N25" s="55" t="str">
        <f t="shared" si="10"/>
        <v/>
      </c>
      <c r="O25" s="55" t="str">
        <f t="shared" si="10"/>
        <v/>
      </c>
      <c r="P25" s="55" t="str">
        <f t="shared" si="10"/>
        <v/>
      </c>
      <c r="Q25" s="55" t="str">
        <f t="shared" si="10"/>
        <v/>
      </c>
      <c r="R25" s="55" t="str">
        <f t="shared" si="10"/>
        <v/>
      </c>
      <c r="S25" s="55" t="str">
        <f t="shared" si="10"/>
        <v/>
      </c>
      <c r="T25" s="56"/>
      <c r="U25" s="56"/>
      <c r="V25" s="57"/>
      <c r="W25" s="56"/>
    </row>
    <row r="26" spans="2:27" x14ac:dyDescent="0.35">
      <c r="B26" s="40"/>
      <c r="C26" s="70" t="str">
        <f>IFERROR(IF($G$17&gt;320,"",INDEX($L$5:$S$5,1,MATCH(SMALL($L$32:$S$32,F26),$L$32:$S$32,0))),"")</f>
        <v/>
      </c>
      <c r="D26" s="74" t="str">
        <f>IF(TRIM(E26)="","      ", IF(E26&gt;E25,F26,D25))</f>
        <v xml:space="preserve">      </v>
      </c>
      <c r="E26" s="72" t="str">
        <f>IFERROR(IF($G$17&gt;320,"               ",INDEX($L$30:$S$31,2,MATCH(SMALL($L$30:$S$30,F26),$L$30:$S$30,0))),"               ")</f>
        <v xml:space="preserve">               </v>
      </c>
      <c r="F26" s="59">
        <v>7</v>
      </c>
      <c r="G26" s="64">
        <f t="shared" si="5"/>
        <v>0</v>
      </c>
      <c r="H26" s="46"/>
      <c r="J26" s="40"/>
      <c r="K26" s="54" t="str">
        <f t="shared" si="1"/>
        <v/>
      </c>
      <c r="L26" s="55" t="str">
        <f t="shared" ref="L26:S26" si="11">IFERROR(HLOOKUP(L$18,$L$5:$W$17,9,FALSE)*$G13,"")</f>
        <v/>
      </c>
      <c r="M26" s="55" t="str">
        <f t="shared" si="11"/>
        <v/>
      </c>
      <c r="N26" s="55" t="str">
        <f t="shared" si="11"/>
        <v/>
      </c>
      <c r="O26" s="55" t="str">
        <f t="shared" si="11"/>
        <v/>
      </c>
      <c r="P26" s="55" t="str">
        <f t="shared" si="11"/>
        <v/>
      </c>
      <c r="Q26" s="55" t="str">
        <f t="shared" si="11"/>
        <v/>
      </c>
      <c r="R26" s="55" t="str">
        <f t="shared" si="11"/>
        <v/>
      </c>
      <c r="S26" s="55" t="str">
        <f t="shared" si="11"/>
        <v/>
      </c>
      <c r="T26" s="56"/>
      <c r="U26" s="56"/>
      <c r="V26" s="57"/>
      <c r="W26" s="56"/>
    </row>
    <row r="27" spans="2:27" x14ac:dyDescent="0.35">
      <c r="B27" s="40"/>
      <c r="C27" s="75" t="str">
        <f>IFERROR(IF($G$17&gt;320,"",INDEX($L$5:$S$5,1,MATCH(SMALL($L$32:$S$32,F27),$L$32:$S$32,0))),"")</f>
        <v/>
      </c>
      <c r="D27" s="76" t="str">
        <f>IF(TRIM(E27)="","       ", IF(E27&gt;E26,F27,D26))</f>
        <v xml:space="preserve">       </v>
      </c>
      <c r="E27" s="77" t="str">
        <f>IFERROR(IF($G$17&gt;320,"                ",INDEX($L$30:$S$31,2,MATCH(SMALL($L$30:$S$30,F27),$L$30:$S$30,0))),"                ")</f>
        <v xml:space="preserve">                </v>
      </c>
      <c r="F27" s="59">
        <v>8</v>
      </c>
      <c r="G27" s="64">
        <f>IF(D26=D27,1,0)</f>
        <v>0</v>
      </c>
      <c r="H27" s="46"/>
      <c r="J27" s="40"/>
      <c r="K27" s="54" t="str">
        <f t="shared" si="1"/>
        <v/>
      </c>
      <c r="L27" s="55" t="str">
        <f t="shared" ref="L27:S27" si="12">IFERROR(HLOOKUP(L$18,$L$5:$W$17,10,FALSE)*$G14,"")</f>
        <v/>
      </c>
      <c r="M27" s="55" t="str">
        <f t="shared" si="12"/>
        <v/>
      </c>
      <c r="N27" s="55" t="str">
        <f t="shared" si="12"/>
        <v/>
      </c>
      <c r="O27" s="55" t="str">
        <f t="shared" si="12"/>
        <v/>
      </c>
      <c r="P27" s="55" t="str">
        <f t="shared" si="12"/>
        <v/>
      </c>
      <c r="Q27" s="55" t="str">
        <f t="shared" si="12"/>
        <v/>
      </c>
      <c r="R27" s="55" t="str">
        <f t="shared" si="12"/>
        <v/>
      </c>
      <c r="S27" s="55" t="str">
        <f t="shared" si="12"/>
        <v/>
      </c>
      <c r="T27" s="56"/>
      <c r="U27" s="56"/>
      <c r="V27" s="57"/>
      <c r="W27" s="56"/>
    </row>
    <row r="28" spans="2:27" x14ac:dyDescent="0.35">
      <c r="B28" s="40"/>
      <c r="G28" s="64"/>
      <c r="H28" s="46"/>
      <c r="J28" s="40"/>
      <c r="K28" s="54" t="str">
        <f t="shared" si="1"/>
        <v/>
      </c>
      <c r="L28" s="55" t="str">
        <f t="shared" ref="L28:S28" si="13">IFERROR(HLOOKUP(L$18,$L$5:$W$17,11,FALSE)*$G15,"")</f>
        <v/>
      </c>
      <c r="M28" s="55" t="str">
        <f t="shared" si="13"/>
        <v/>
      </c>
      <c r="N28" s="55" t="str">
        <f t="shared" si="13"/>
        <v/>
      </c>
      <c r="O28" s="55" t="str">
        <f t="shared" si="13"/>
        <v/>
      </c>
      <c r="P28" s="55" t="str">
        <f t="shared" si="13"/>
        <v/>
      </c>
      <c r="Q28" s="55" t="str">
        <f t="shared" si="13"/>
        <v/>
      </c>
      <c r="R28" s="55" t="str">
        <f t="shared" si="13"/>
        <v/>
      </c>
      <c r="S28" s="55" t="str">
        <f t="shared" si="13"/>
        <v/>
      </c>
      <c r="T28" s="56"/>
      <c r="U28" s="56"/>
      <c r="V28" s="57"/>
      <c r="W28" s="56"/>
    </row>
    <row r="29" spans="2:27" x14ac:dyDescent="0.35">
      <c r="B29" s="40"/>
      <c r="H29" s="46"/>
      <c r="J29" s="40"/>
      <c r="K29" s="54" t="str">
        <f t="shared" si="1"/>
        <v/>
      </c>
      <c r="L29" s="55" t="str">
        <f t="shared" ref="L29:S29" si="14">IFERROR(HLOOKUP(L$18,$L$5:$W$17,12,FALSE)*$G16,"")</f>
        <v/>
      </c>
      <c r="M29" s="55" t="str">
        <f t="shared" si="14"/>
        <v/>
      </c>
      <c r="N29" s="55" t="str">
        <f t="shared" si="14"/>
        <v/>
      </c>
      <c r="O29" s="55" t="str">
        <f t="shared" si="14"/>
        <v/>
      </c>
      <c r="P29" s="55" t="str">
        <f t="shared" si="14"/>
        <v/>
      </c>
      <c r="Q29" s="55" t="str">
        <f t="shared" si="14"/>
        <v/>
      </c>
      <c r="R29" s="55" t="str">
        <f t="shared" si="14"/>
        <v/>
      </c>
      <c r="S29" s="55" t="str">
        <f t="shared" si="14"/>
        <v/>
      </c>
      <c r="T29" s="56"/>
      <c r="U29" s="56"/>
      <c r="V29" s="57"/>
      <c r="W29" s="56"/>
    </row>
    <row r="30" spans="2:27" x14ac:dyDescent="0.35">
      <c r="B30" s="40"/>
      <c r="H30" s="46"/>
      <c r="J30" s="40"/>
      <c r="K30" s="78" t="s">
        <v>88</v>
      </c>
      <c r="L30" s="79" t="str">
        <f t="shared" ref="L30:S30" si="15">IF(COUNTIFS(L6:L16,"(Erbjuds ej)")&gt;0,"Erbjuds ej",IF(SUM(L19:L29)=0,"",SUM(L19:L29)-IFERROR(HLOOKUP(L$18,$L$5:$W$17,13,FALSE)/10000000,"")))</f>
        <v/>
      </c>
      <c r="M30" s="79" t="str">
        <f t="shared" si="15"/>
        <v/>
      </c>
      <c r="N30" s="79" t="str">
        <f t="shared" si="15"/>
        <v/>
      </c>
      <c r="O30" s="79" t="str">
        <f t="shared" si="15"/>
        <v/>
      </c>
      <c r="P30" s="79" t="str">
        <f t="shared" si="15"/>
        <v/>
      </c>
      <c r="Q30" s="79" t="str">
        <f t="shared" si="15"/>
        <v/>
      </c>
      <c r="R30" s="79" t="str">
        <f t="shared" si="15"/>
        <v/>
      </c>
      <c r="S30" s="79" t="str">
        <f t="shared" si="15"/>
        <v/>
      </c>
      <c r="T30" s="56"/>
      <c r="U30" s="56"/>
      <c r="V30" s="57"/>
      <c r="W30" s="56"/>
    </row>
    <row r="31" spans="2:27" x14ac:dyDescent="0.35">
      <c r="B31" s="40"/>
      <c r="H31" s="46"/>
      <c r="J31" s="40"/>
      <c r="K31" s="54" t="s">
        <v>19</v>
      </c>
      <c r="L31" s="55" t="str">
        <f>IF(COUNTIFS(L6:L16,"(Erbjuds ej)")&gt;0,"Erbjuds ej",IF(SUM(L19:L29)=0,"",SUM(L19:L29)))</f>
        <v/>
      </c>
      <c r="M31" s="55" t="str">
        <f t="shared" ref="M31:S31" si="16">IF(COUNTIFS(M6:M16,"(Erbjuds ej)")&gt;0,"Erbjuds ej",IF(SUM(M19:M29)=0,"",SUM(M19:M29)))</f>
        <v/>
      </c>
      <c r="N31" s="55" t="str">
        <f t="shared" si="16"/>
        <v/>
      </c>
      <c r="O31" s="55" t="str">
        <f t="shared" si="16"/>
        <v/>
      </c>
      <c r="P31" s="55" t="str">
        <f t="shared" si="16"/>
        <v/>
      </c>
      <c r="Q31" s="55" t="str">
        <f t="shared" si="16"/>
        <v/>
      </c>
      <c r="R31" s="55" t="str">
        <f t="shared" si="16"/>
        <v/>
      </c>
      <c r="S31" s="55" t="str">
        <f t="shared" si="16"/>
        <v/>
      </c>
      <c r="T31" s="56"/>
      <c r="U31" s="56"/>
      <c r="V31" s="57"/>
      <c r="W31" s="56"/>
    </row>
    <row r="32" spans="2:27" x14ac:dyDescent="0.35">
      <c r="B32" s="40"/>
      <c r="H32" s="46"/>
      <c r="J32" s="40"/>
      <c r="L32" s="59" t="str">
        <f t="shared" ref="L32:S32" si="17">IF(COUNTIFS(L6:L16,"(Erbjuds ej)")&gt;0,"Erbjuds ej",IF(SUM(L19:L29)=0,"",SUM(L19:L29)+L33-IFERROR(HLOOKUP(L$18,$L$5:$W$17,13,FALSE)/10000000,"")))</f>
        <v/>
      </c>
      <c r="M32" s="59" t="str">
        <f t="shared" si="17"/>
        <v/>
      </c>
      <c r="N32" s="59" t="str">
        <f t="shared" si="17"/>
        <v/>
      </c>
      <c r="O32" s="59" t="str">
        <f t="shared" si="17"/>
        <v/>
      </c>
      <c r="P32" s="59" t="str">
        <f t="shared" si="17"/>
        <v/>
      </c>
      <c r="Q32" s="59" t="str">
        <f t="shared" si="17"/>
        <v/>
      </c>
      <c r="R32" s="59" t="str">
        <f t="shared" si="17"/>
        <v/>
      </c>
      <c r="S32" s="59" t="str">
        <f t="shared" si="17"/>
        <v/>
      </c>
      <c r="T32" s="56"/>
      <c r="U32" s="56"/>
      <c r="V32" s="57"/>
      <c r="W32" s="56"/>
      <c r="Y32" s="80"/>
    </row>
    <row r="33" spans="2:25" x14ac:dyDescent="0.35">
      <c r="B33" s="40"/>
      <c r="H33" s="46"/>
      <c r="J33" s="40"/>
      <c r="L33" s="59">
        <v>8.0000000000000004E-4</v>
      </c>
      <c r="M33" s="59">
        <v>6.9999999999999999E-4</v>
      </c>
      <c r="N33" s="59">
        <v>5.9999999999999995E-4</v>
      </c>
      <c r="O33" s="59">
        <v>5.0000000000000001E-4</v>
      </c>
      <c r="P33" s="59">
        <v>4.0000000000000002E-4</v>
      </c>
      <c r="Q33" s="59">
        <v>2.9999999999999997E-4</v>
      </c>
      <c r="R33" s="59">
        <v>2.0000000000000001E-4</v>
      </c>
      <c r="S33" s="81">
        <v>1E-4</v>
      </c>
      <c r="T33" s="56"/>
      <c r="U33" s="56"/>
      <c r="V33" s="57"/>
      <c r="W33" s="56"/>
      <c r="Y33" s="80"/>
    </row>
    <row r="34" spans="2:25" x14ac:dyDescent="0.35">
      <c r="B34" s="40"/>
      <c r="H34" s="46"/>
      <c r="J34" s="40"/>
      <c r="T34" s="56"/>
      <c r="U34" s="56"/>
      <c r="V34" s="57"/>
      <c r="W34" s="39"/>
    </row>
    <row r="35" spans="2:25" x14ac:dyDescent="0.35">
      <c r="B35" s="40"/>
      <c r="H35" s="46"/>
      <c r="J35" s="40"/>
      <c r="T35" s="56"/>
      <c r="U35" s="56"/>
      <c r="V35" s="57"/>
    </row>
    <row r="36" spans="2:25" x14ac:dyDescent="0.35">
      <c r="B36" s="40"/>
      <c r="H36" s="46"/>
      <c r="J36" s="40"/>
      <c r="K36" s="66" t="s">
        <v>18</v>
      </c>
      <c r="L36" s="96" t="s">
        <v>89</v>
      </c>
      <c r="M36" s="96"/>
      <c r="N36" s="106" t="s">
        <v>90</v>
      </c>
      <c r="O36" s="106"/>
      <c r="P36" s="106"/>
      <c r="Q36" s="106"/>
      <c r="R36" s="96" t="s">
        <v>91</v>
      </c>
      <c r="S36" s="97"/>
      <c r="T36" s="56"/>
      <c r="U36" s="56"/>
      <c r="V36" s="57"/>
    </row>
    <row r="37" spans="2:25" x14ac:dyDescent="0.35">
      <c r="B37" s="40"/>
      <c r="H37" s="46"/>
      <c r="J37" s="40"/>
      <c r="K37" s="69" t="str">
        <f>IFERROR(INDEX($L$5:$T$5,1,MATCH(SMALL($L$30:$T$30,D20),$L$30:$T$30,0)),"")</f>
        <v/>
      </c>
      <c r="L37" s="101" t="str">
        <f>IFERROR(INDEX(Avropsmottagare!$C$9:$H$22,MATCH($K37,Avropsmottagare!$C$9:$C$22,0),4),"")</f>
        <v/>
      </c>
      <c r="M37" s="102"/>
      <c r="N37" s="107" t="str">
        <f>IFERROR(INDEX(Avropsmottagare!$C$9:$H$22,MATCH($K37,Avropsmottagare!$C$9:$C$22,0),5),"")</f>
        <v/>
      </c>
      <c r="O37" s="107"/>
      <c r="P37" s="107"/>
      <c r="Q37" s="107"/>
      <c r="R37" s="101" t="str">
        <f>IFERROR(INDEX(Avropsmottagare!$C$9:$H$22,MATCH($K37,Avropsmottagare!$C$9:$C$22,0),6),"")</f>
        <v/>
      </c>
      <c r="S37" s="102"/>
      <c r="T37" s="56"/>
      <c r="U37" s="56"/>
      <c r="V37" s="57"/>
    </row>
    <row r="38" spans="2:25" x14ac:dyDescent="0.35">
      <c r="B38" s="40"/>
      <c r="H38" s="46"/>
      <c r="J38" s="40"/>
      <c r="K38" s="69" t="str">
        <f t="shared" ref="K38:K39" si="18">IFERROR(INDEX($L$5:$S$5,1,MATCH(SMALL($L$30:$S$30,D21),$L$30:$S$30,0)),"")</f>
        <v/>
      </c>
      <c r="L38" s="101" t="str">
        <f>IFERROR(INDEX(Avropsmottagare!$C$9:$H$22,MATCH($K38,Avropsmottagare!$C$9:$C$22,0),4),"")</f>
        <v/>
      </c>
      <c r="M38" s="102"/>
      <c r="N38" s="107" t="str">
        <f>IFERROR(INDEX(Avropsmottagare!$C$9:$H$22,MATCH($K38,Avropsmottagare!$C$9:$C$22,0),5),"")</f>
        <v/>
      </c>
      <c r="O38" s="107"/>
      <c r="P38" s="107"/>
      <c r="Q38" s="107"/>
      <c r="R38" s="101" t="str">
        <f>IFERROR(INDEX(Avropsmottagare!$C$9:$H$22,MATCH($K38,Avropsmottagare!$C$9:$C$22,0),6),"")</f>
        <v/>
      </c>
      <c r="S38" s="102"/>
      <c r="T38" s="56"/>
      <c r="U38" s="56"/>
      <c r="V38" s="57"/>
    </row>
    <row r="39" spans="2:25" x14ac:dyDescent="0.35">
      <c r="B39" s="40"/>
      <c r="H39" s="46"/>
      <c r="J39" s="40"/>
      <c r="K39" s="69" t="str">
        <f t="shared" si="18"/>
        <v/>
      </c>
      <c r="L39" s="101" t="str">
        <f>IFERROR(INDEX(Avropsmottagare!$C$9:$H$22,MATCH($K39,Avropsmottagare!$C$9:$C$22,0),4),"")</f>
        <v/>
      </c>
      <c r="M39" s="102"/>
      <c r="N39" s="107" t="str">
        <f>IFERROR(INDEX(Avropsmottagare!$C$9:$H$22,MATCH($K39,Avropsmottagare!$C$9:$C$22,0),5),"")</f>
        <v/>
      </c>
      <c r="O39" s="107"/>
      <c r="P39" s="107"/>
      <c r="Q39" s="107"/>
      <c r="R39" s="101" t="str">
        <f>IFERROR(INDEX(Avropsmottagare!$C$9:$H$22,MATCH($K39,Avropsmottagare!$C$9:$C$22,0),6),"")</f>
        <v/>
      </c>
      <c r="S39" s="102"/>
      <c r="T39" s="56"/>
      <c r="U39" s="56"/>
      <c r="V39" s="57"/>
    </row>
    <row r="40" spans="2:25" x14ac:dyDescent="0.35">
      <c r="B40" s="40"/>
      <c r="H40" s="46"/>
      <c r="J40" s="40"/>
      <c r="K40" s="82" t="str">
        <f>IFERROR(INDEX($L$5:$S$5,1,MATCH(SMALL($L$30:$S$30,D23),$L$30:$S$30,0)),"")</f>
        <v/>
      </c>
      <c r="L40" s="103" t="str">
        <f>IFERROR(INDEX(Avropsmottagare!$C$9:$H$22,MATCH($K40,Avropsmottagare!$C$9:$C$22,0),4),"")</f>
        <v/>
      </c>
      <c r="M40" s="104"/>
      <c r="N40" s="105" t="str">
        <f>IFERROR(INDEX(Avropsmottagare!$C$9:$H$22,MATCH($K40,Avropsmottagare!$C$9:$C$22,0),5),"")</f>
        <v/>
      </c>
      <c r="O40" s="105"/>
      <c r="P40" s="105"/>
      <c r="Q40" s="105"/>
      <c r="R40" s="103" t="str">
        <f>IFERROR(INDEX(Avropsmottagare!$C$9:$H$22,MATCH($K40,Avropsmottagare!$C$9:$C$22,0),6),"")</f>
        <v/>
      </c>
      <c r="S40" s="104"/>
      <c r="T40" s="56"/>
      <c r="U40" s="56"/>
      <c r="V40" s="57"/>
    </row>
    <row r="41" spans="2:25" x14ac:dyDescent="0.35">
      <c r="B41" s="40"/>
      <c r="H41" s="46"/>
      <c r="J41" s="40"/>
      <c r="K41" s="82" t="str">
        <f>IFERROR(INDEX($L$5:$S$5,1,MATCH(SMALL($L$30:$S$30,D24),$L$30:$S$30,0)),"")</f>
        <v/>
      </c>
      <c r="L41" s="103" t="str">
        <f>IFERROR(INDEX(Avropsmottagare!$C$9:$H$22,MATCH($K41,Avropsmottagare!$C$9:$C$22,0),4),"")</f>
        <v/>
      </c>
      <c r="M41" s="104"/>
      <c r="N41" s="105" t="str">
        <f>IFERROR(INDEX(Avropsmottagare!$C$9:$H$22,MATCH($K41,Avropsmottagare!$C$9:$C$22,0),5),"")</f>
        <v/>
      </c>
      <c r="O41" s="105"/>
      <c r="P41" s="105"/>
      <c r="Q41" s="105"/>
      <c r="R41" s="103" t="str">
        <f>IFERROR(INDEX(Avropsmottagare!$C$9:$H$22,MATCH($K41,Avropsmottagare!$C$9:$C$22,0),6),"")</f>
        <v/>
      </c>
      <c r="S41" s="104"/>
      <c r="T41" s="56"/>
      <c r="U41" s="56"/>
      <c r="V41" s="57"/>
    </row>
    <row r="42" spans="2:25" x14ac:dyDescent="0.35">
      <c r="B42" s="40"/>
      <c r="H42" s="46"/>
      <c r="J42" s="40"/>
      <c r="K42" s="82" t="str">
        <f>IFERROR(INDEX($L$5:$S$5,1,MATCH(SMALL($L$30:$S$30,D25),$L$30:$S$30,0)),"")</f>
        <v/>
      </c>
      <c r="L42" s="103" t="str">
        <f>IFERROR(INDEX(Avropsmottagare!$C$9:$H$22,MATCH($K42,Avropsmottagare!$C$9:$C$22,0),4),"")</f>
        <v/>
      </c>
      <c r="M42" s="104"/>
      <c r="N42" s="105" t="str">
        <f>IFERROR(INDEX(Avropsmottagare!$C$9:$H$22,MATCH($K42,Avropsmottagare!$C$9:$C$22,0),5),"")</f>
        <v/>
      </c>
      <c r="O42" s="105"/>
      <c r="P42" s="105"/>
      <c r="Q42" s="105"/>
      <c r="R42" s="103" t="str">
        <f>IFERROR(INDEX(Avropsmottagare!$C$9:$H$22,MATCH($K42,Avropsmottagare!$C$9:$C$22,0),6),"")</f>
        <v/>
      </c>
      <c r="S42" s="104"/>
      <c r="T42" s="56"/>
      <c r="U42" s="56"/>
      <c r="V42" s="57"/>
    </row>
    <row r="43" spans="2:25" x14ac:dyDescent="0.35">
      <c r="B43" s="40"/>
      <c r="H43" s="46"/>
      <c r="J43" s="40"/>
      <c r="K43" s="82" t="str">
        <f>IFERROR(INDEX($L$5:$S$5,1,MATCH(SMALL($L$30:$S$30,D26),$L$30:$S$30,0)),"")</f>
        <v/>
      </c>
      <c r="L43" s="103" t="str">
        <f>IFERROR(INDEX(Avropsmottagare!$C$9:$H$22,MATCH($K43,Avropsmottagare!$C$9:$C$22,0),4),"")</f>
        <v/>
      </c>
      <c r="M43" s="104"/>
      <c r="N43" s="105" t="str">
        <f>IFERROR(INDEX(Avropsmottagare!$C$9:$H$22,MATCH($K43,Avropsmottagare!$C$9:$C$22,0),5),"")</f>
        <v/>
      </c>
      <c r="O43" s="105"/>
      <c r="P43" s="105"/>
      <c r="Q43" s="105"/>
      <c r="R43" s="103" t="str">
        <f>IFERROR(INDEX(Avropsmottagare!$C$9:$H$22,MATCH($K43,Avropsmottagare!$C$9:$C$22,0),6),"")</f>
        <v/>
      </c>
      <c r="S43" s="104"/>
      <c r="T43" s="56"/>
      <c r="U43" s="56"/>
      <c r="V43" s="57"/>
    </row>
    <row r="44" spans="2:25" x14ac:dyDescent="0.35">
      <c r="B44" s="40"/>
      <c r="H44" s="46"/>
      <c r="J44" s="40"/>
      <c r="K44" s="82" t="str">
        <f>IFERROR(INDEX($L$5:$S$5,1,MATCH(SMALL($L$30:$S$30,D27),$L$30:$S$30,0)),"")</f>
        <v/>
      </c>
      <c r="L44" s="103" t="str">
        <f>IFERROR(INDEX(Avropsmottagare!$C$9:$H$22,MATCH($K44,Avropsmottagare!$C$9:$C$22,0),4),"")</f>
        <v/>
      </c>
      <c r="M44" s="104"/>
      <c r="N44" s="105" t="str">
        <f>IFERROR(INDEX(Avropsmottagare!$C$9:$H$22,MATCH($K44,Avropsmottagare!$C$9:$C$22,0),5),"")</f>
        <v/>
      </c>
      <c r="O44" s="105"/>
      <c r="P44" s="105"/>
      <c r="Q44" s="105"/>
      <c r="R44" s="103" t="str">
        <f>IFERROR(INDEX(Avropsmottagare!$C$9:$H$22,MATCH($K44,Avropsmottagare!$C$9:$C$22,0),6),"")</f>
        <v/>
      </c>
      <c r="S44" s="104"/>
      <c r="T44" s="56"/>
      <c r="U44" s="56"/>
      <c r="V44" s="57"/>
    </row>
    <row r="45" spans="2:25" x14ac:dyDescent="0.35">
      <c r="B45" s="40"/>
      <c r="H45" s="46"/>
      <c r="J45" s="40"/>
      <c r="T45" s="56"/>
      <c r="U45" s="56"/>
      <c r="V45" s="57"/>
    </row>
    <row r="46" spans="2:25" ht="6.65" customHeight="1" x14ac:dyDescent="0.35">
      <c r="B46" s="40"/>
      <c r="H46" s="46"/>
      <c r="J46" s="40"/>
      <c r="T46" s="56"/>
      <c r="U46" s="56"/>
      <c r="V46" s="57"/>
    </row>
    <row r="47" spans="2:25" ht="6.65" customHeight="1" thickBot="1" x14ac:dyDescent="0.4">
      <c r="B47" s="83"/>
      <c r="C47" s="84"/>
      <c r="D47" s="84"/>
      <c r="E47" s="84"/>
      <c r="F47" s="84"/>
      <c r="G47" s="84"/>
      <c r="H47" s="85"/>
      <c r="J47" s="83"/>
      <c r="K47" s="84"/>
      <c r="L47" s="84"/>
      <c r="M47" s="84"/>
      <c r="N47" s="84"/>
      <c r="O47" s="84"/>
      <c r="P47" s="84"/>
      <c r="Q47" s="84"/>
      <c r="R47" s="84"/>
      <c r="S47" s="84"/>
      <c r="T47" s="84"/>
      <c r="U47" s="84"/>
      <c r="V47" s="85"/>
    </row>
  </sheetData>
  <sheetProtection algorithmName="SHA-512" hashValue="mDF1EH2H08CkXYw/3Y5tudc4t6zsuSnHZJ3qDqjeBwHDndkznyigoeWoWcx7zwG/8dHY8WULqe2huzJZ6gfS/Q==" saltValue="LnF2Z2JVHjFEACsLCaerAQ==" spinCount="100000" sheet="1" objects="1" scenarios="1"/>
  <mergeCells count="39">
    <mergeCell ref="L41:M41"/>
    <mergeCell ref="L42:M42"/>
    <mergeCell ref="L43:M43"/>
    <mergeCell ref="L44:M44"/>
    <mergeCell ref="N36:Q36"/>
    <mergeCell ref="N37:Q37"/>
    <mergeCell ref="N38:Q38"/>
    <mergeCell ref="N39:Q39"/>
    <mergeCell ref="N40:Q40"/>
    <mergeCell ref="R41:S41"/>
    <mergeCell ref="N41:Q41"/>
    <mergeCell ref="N42:Q42"/>
    <mergeCell ref="N43:Q43"/>
    <mergeCell ref="N44:Q44"/>
    <mergeCell ref="R42:S42"/>
    <mergeCell ref="R43:S43"/>
    <mergeCell ref="R44:S44"/>
    <mergeCell ref="R37:S37"/>
    <mergeCell ref="R38:S38"/>
    <mergeCell ref="R39:S39"/>
    <mergeCell ref="R40:S40"/>
    <mergeCell ref="L37:M37"/>
    <mergeCell ref="L38:M38"/>
    <mergeCell ref="L39:M39"/>
    <mergeCell ref="L40:M40"/>
    <mergeCell ref="D2:G2"/>
    <mergeCell ref="R36:S36"/>
    <mergeCell ref="L36:M36"/>
    <mergeCell ref="C6:E6"/>
    <mergeCell ref="C7:E7"/>
    <mergeCell ref="C8:E8"/>
    <mergeCell ref="C9:E9"/>
    <mergeCell ref="C10:E10"/>
    <mergeCell ref="C11:E11"/>
    <mergeCell ref="C12:E12"/>
    <mergeCell ref="C13:E13"/>
    <mergeCell ref="C14:E14"/>
    <mergeCell ref="C15:E15"/>
    <mergeCell ref="C16:E16"/>
  </mergeCells>
  <conditionalFormatting sqref="C20:C27">
    <cfRule type="expression" dxfId="6" priority="5">
      <formula>$G$17&gt;320</formula>
    </cfRule>
  </conditionalFormatting>
  <conditionalFormatting sqref="C26:C27">
    <cfRule type="expression" dxfId="5" priority="6">
      <formula>$G$17&gt;320</formula>
    </cfRule>
  </conditionalFormatting>
  <conditionalFormatting sqref="C20:E27">
    <cfRule type="expression" dxfId="4" priority="1">
      <formula>$G$17&gt;320</formula>
    </cfRule>
    <cfRule type="expression" dxfId="3" priority="2">
      <formula>$D20&gt;3</formula>
    </cfRule>
    <cfRule type="expression" dxfId="2" priority="8">
      <formula>$G20&lt;&gt;0</formula>
    </cfRule>
  </conditionalFormatting>
  <conditionalFormatting sqref="D20:D27">
    <cfRule type="expression" dxfId="1" priority="7">
      <formula>$G$17&gt;320</formula>
    </cfRule>
  </conditionalFormatting>
  <pageMargins left="0.7" right="0.73958333333333337" top="0.75" bottom="0.75" header="0.3" footer="0.3"/>
  <pageSetup paperSize="9" orientation="portrait" r:id="rId1"/>
  <headerFooter>
    <oddHeader>&amp;LIT-konsulttjänster 2016
Projektnummer: 10307&amp;R&amp;G</oddHeader>
  </headerFooter>
  <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Admin!$B$4:$B$8</xm:f>
          </x14:formula1>
          <xm:sqref>F6:F16</xm:sqref>
        </x14:dataValidation>
        <x14:dataValidation type="list" allowBlank="1" showInputMessage="1" showErrorMessage="1" xr:uid="{00000000-0002-0000-0100-000002000000}">
          <x14:formula1>
            <xm:f>Admin!$AC$4:$AC$11</xm:f>
          </x14:formula1>
          <xm:sqref>D2:G2</xm:sqref>
        </x14:dataValidation>
        <x14:dataValidation type="list" showInputMessage="1" showErrorMessage="1" xr:uid="{8C261BDB-3C01-43FC-9DBE-7130B4C0AD64}">
          <x14:formula1>
            <xm:f>Admin!$F$4:$F$27</xm:f>
          </x14:formula1>
          <xm:sqref>C6:E16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A8B9A-6AD9-42EF-B292-007DDC909E31}">
  <sheetPr codeName="Sheet4"/>
  <dimension ref="C1:L1000"/>
  <sheetViews>
    <sheetView workbookViewId="0">
      <selection activeCell="E10" sqref="E10"/>
    </sheetView>
  </sheetViews>
  <sheetFormatPr defaultRowHeight="14.5" x14ac:dyDescent="0.35"/>
  <cols>
    <col min="1" max="1" width="1.453125" customWidth="1"/>
    <col min="2" max="2" width="1.54296875" customWidth="1"/>
    <col min="3" max="3" width="6.453125" customWidth="1"/>
    <col min="4" max="4" width="13.453125" customWidth="1"/>
    <col min="5" max="5" width="11" customWidth="1"/>
    <col min="11" max="11" width="15.453125" bestFit="1" customWidth="1"/>
  </cols>
  <sheetData>
    <row r="1" spans="3:11" ht="5.15" customHeight="1" x14ac:dyDescent="0.35"/>
    <row r="2" spans="3:11" ht="44.15" customHeight="1" x14ac:dyDescent="0.35">
      <c r="C2" s="108" t="s">
        <v>193</v>
      </c>
      <c r="D2" s="109"/>
      <c r="E2" s="109"/>
      <c r="F2" s="109"/>
      <c r="G2" s="109"/>
      <c r="H2" s="110"/>
    </row>
    <row r="3" spans="3:11" ht="17.149999999999999" customHeight="1" x14ac:dyDescent="0.35"/>
    <row r="4" spans="3:11" x14ac:dyDescent="0.35">
      <c r="D4" s="23" t="s">
        <v>190</v>
      </c>
      <c r="E4" s="24" t="s">
        <v>191</v>
      </c>
      <c r="F4" s="25" t="s">
        <v>192</v>
      </c>
      <c r="K4" s="22"/>
    </row>
    <row r="5" spans="3:11" x14ac:dyDescent="0.35">
      <c r="D5" s="26">
        <v>44830</v>
      </c>
      <c r="E5" s="27">
        <v>100</v>
      </c>
      <c r="F5" s="28">
        <f>IF(E5="","",E5/100)</f>
        <v>1</v>
      </c>
    </row>
    <row r="6" spans="3:11" x14ac:dyDescent="0.35">
      <c r="D6" s="26">
        <v>45044</v>
      </c>
      <c r="E6" s="27">
        <f>100*(1.004)</f>
        <v>100.4</v>
      </c>
      <c r="F6" s="29">
        <f>IF(E6="","",E6/100)</f>
        <v>1.004</v>
      </c>
    </row>
    <row r="7" spans="3:11" x14ac:dyDescent="0.35">
      <c r="D7" s="26">
        <v>45412</v>
      </c>
      <c r="E7" s="27">
        <f>100*(1.004*1.03)</f>
        <v>103.41199999999999</v>
      </c>
      <c r="F7" s="29">
        <f t="shared" ref="F7:F70" si="0">IF(E7="","",E7/100)</f>
        <v>1.0341199999999999</v>
      </c>
    </row>
    <row r="8" spans="3:11" x14ac:dyDescent="0.35">
      <c r="D8" s="26">
        <v>45777</v>
      </c>
      <c r="E8" s="27">
        <f>100*(1.034*1.03)</f>
        <v>106.50200000000001</v>
      </c>
      <c r="F8" s="29">
        <f t="shared" si="0"/>
        <v>1.0650200000000001</v>
      </c>
    </row>
    <row r="9" spans="3:11" x14ac:dyDescent="0.35">
      <c r="D9" s="26">
        <v>45777</v>
      </c>
      <c r="E9" s="27">
        <f>106.5*1.041</f>
        <v>110.86649999999999</v>
      </c>
      <c r="F9" s="29">
        <f t="shared" si="0"/>
        <v>1.1086649999999998</v>
      </c>
    </row>
    <row r="10" spans="3:11" x14ac:dyDescent="0.35">
      <c r="D10" s="27"/>
      <c r="E10" s="27"/>
      <c r="F10" s="29" t="str">
        <f t="shared" si="0"/>
        <v/>
      </c>
    </row>
    <row r="11" spans="3:11" x14ac:dyDescent="0.35">
      <c r="D11" s="27"/>
      <c r="E11" s="27"/>
      <c r="F11" s="29" t="str">
        <f t="shared" si="0"/>
        <v/>
      </c>
    </row>
    <row r="12" spans="3:11" x14ac:dyDescent="0.35">
      <c r="D12" s="27"/>
      <c r="E12" s="27"/>
      <c r="F12" s="29" t="str">
        <f t="shared" si="0"/>
        <v/>
      </c>
    </row>
    <row r="13" spans="3:11" x14ac:dyDescent="0.35">
      <c r="D13" s="27"/>
      <c r="E13" s="27"/>
      <c r="F13" s="29" t="str">
        <f t="shared" si="0"/>
        <v/>
      </c>
    </row>
    <row r="14" spans="3:11" x14ac:dyDescent="0.35">
      <c r="D14" s="27"/>
      <c r="E14" s="27"/>
      <c r="F14" s="29" t="str">
        <f t="shared" si="0"/>
        <v/>
      </c>
    </row>
    <row r="15" spans="3:11" x14ac:dyDescent="0.35">
      <c r="D15" s="27"/>
      <c r="E15" s="27"/>
      <c r="F15" s="29" t="str">
        <f t="shared" si="0"/>
        <v/>
      </c>
    </row>
    <row r="16" spans="3:11" x14ac:dyDescent="0.35">
      <c r="D16" s="27"/>
      <c r="E16" s="27"/>
      <c r="F16" s="29" t="str">
        <f t="shared" si="0"/>
        <v/>
      </c>
    </row>
    <row r="17" spans="4:12" x14ac:dyDescent="0.35">
      <c r="D17" s="27"/>
      <c r="E17" s="27"/>
      <c r="F17" s="29" t="str">
        <f t="shared" si="0"/>
        <v/>
      </c>
      <c r="L17" s="92" t="s">
        <v>194</v>
      </c>
    </row>
    <row r="18" spans="4:12" x14ac:dyDescent="0.35">
      <c r="D18" s="27"/>
      <c r="E18" s="27"/>
      <c r="F18" s="29" t="str">
        <f t="shared" si="0"/>
        <v/>
      </c>
    </row>
    <row r="19" spans="4:12" x14ac:dyDescent="0.35">
      <c r="D19" s="27"/>
      <c r="E19" s="27"/>
      <c r="F19" s="29" t="str">
        <f t="shared" si="0"/>
        <v/>
      </c>
    </row>
    <row r="20" spans="4:12" x14ac:dyDescent="0.35">
      <c r="D20" s="27"/>
      <c r="E20" s="27"/>
      <c r="F20" s="29" t="str">
        <f t="shared" si="0"/>
        <v/>
      </c>
    </row>
    <row r="21" spans="4:12" x14ac:dyDescent="0.35">
      <c r="D21" s="27"/>
      <c r="E21" s="27"/>
      <c r="F21" s="29" t="str">
        <f t="shared" si="0"/>
        <v/>
      </c>
    </row>
    <row r="22" spans="4:12" x14ac:dyDescent="0.35">
      <c r="D22" s="27"/>
      <c r="E22" s="27"/>
      <c r="F22" s="29" t="str">
        <f t="shared" si="0"/>
        <v/>
      </c>
    </row>
    <row r="23" spans="4:12" x14ac:dyDescent="0.35">
      <c r="D23" s="27"/>
      <c r="E23" s="27"/>
      <c r="F23" s="29" t="str">
        <f t="shared" si="0"/>
        <v/>
      </c>
    </row>
    <row r="24" spans="4:12" x14ac:dyDescent="0.35">
      <c r="D24" s="27"/>
      <c r="E24" s="27"/>
      <c r="F24" s="29" t="str">
        <f t="shared" si="0"/>
        <v/>
      </c>
    </row>
    <row r="25" spans="4:12" x14ac:dyDescent="0.35">
      <c r="D25" s="27"/>
      <c r="E25" s="27"/>
      <c r="F25" s="29" t="str">
        <f t="shared" si="0"/>
        <v/>
      </c>
    </row>
    <row r="26" spans="4:12" x14ac:dyDescent="0.35">
      <c r="D26" s="27"/>
      <c r="E26" s="27"/>
      <c r="F26" s="29" t="str">
        <f t="shared" si="0"/>
        <v/>
      </c>
    </row>
    <row r="27" spans="4:12" x14ac:dyDescent="0.35">
      <c r="D27" s="27"/>
      <c r="E27" s="27"/>
      <c r="F27" s="29" t="str">
        <f t="shared" si="0"/>
        <v/>
      </c>
    </row>
    <row r="28" spans="4:12" x14ac:dyDescent="0.35">
      <c r="D28" s="27"/>
      <c r="E28" s="27"/>
      <c r="F28" s="29" t="str">
        <f t="shared" si="0"/>
        <v/>
      </c>
    </row>
    <row r="29" spans="4:12" x14ac:dyDescent="0.35">
      <c r="D29" s="27"/>
      <c r="E29" s="27"/>
      <c r="F29" s="29" t="str">
        <f t="shared" si="0"/>
        <v/>
      </c>
    </row>
    <row r="30" spans="4:12" x14ac:dyDescent="0.35">
      <c r="D30" s="27"/>
      <c r="E30" s="27"/>
      <c r="F30" s="29" t="str">
        <f t="shared" si="0"/>
        <v/>
      </c>
    </row>
    <row r="31" spans="4:12" x14ac:dyDescent="0.35">
      <c r="D31" s="27"/>
      <c r="E31" s="27"/>
      <c r="F31" s="29" t="str">
        <f t="shared" si="0"/>
        <v/>
      </c>
    </row>
    <row r="32" spans="4:12" x14ac:dyDescent="0.35">
      <c r="D32" s="27"/>
      <c r="E32" s="27"/>
      <c r="F32" s="29" t="str">
        <f t="shared" si="0"/>
        <v/>
      </c>
    </row>
    <row r="33" spans="4:6" x14ac:dyDescent="0.35">
      <c r="D33" s="27"/>
      <c r="E33" s="27"/>
      <c r="F33" s="29" t="str">
        <f t="shared" si="0"/>
        <v/>
      </c>
    </row>
    <row r="34" spans="4:6" x14ac:dyDescent="0.35">
      <c r="D34" s="27"/>
      <c r="E34" s="27"/>
      <c r="F34" s="29" t="str">
        <f t="shared" si="0"/>
        <v/>
      </c>
    </row>
    <row r="35" spans="4:6" x14ac:dyDescent="0.35">
      <c r="D35" s="27"/>
      <c r="E35" s="27"/>
      <c r="F35" s="29" t="str">
        <f t="shared" si="0"/>
        <v/>
      </c>
    </row>
    <row r="36" spans="4:6" x14ac:dyDescent="0.35">
      <c r="D36" s="27"/>
      <c r="E36" s="27"/>
      <c r="F36" s="29" t="str">
        <f t="shared" si="0"/>
        <v/>
      </c>
    </row>
    <row r="37" spans="4:6" x14ac:dyDescent="0.35">
      <c r="D37" s="27"/>
      <c r="E37" s="27"/>
      <c r="F37" s="29" t="str">
        <f t="shared" si="0"/>
        <v/>
      </c>
    </row>
    <row r="38" spans="4:6" x14ac:dyDescent="0.35">
      <c r="D38" s="27"/>
      <c r="E38" s="27"/>
      <c r="F38" s="29" t="str">
        <f t="shared" si="0"/>
        <v/>
      </c>
    </row>
    <row r="39" spans="4:6" x14ac:dyDescent="0.35">
      <c r="D39" s="27"/>
      <c r="E39" s="27"/>
      <c r="F39" s="29" t="str">
        <f t="shared" si="0"/>
        <v/>
      </c>
    </row>
    <row r="40" spans="4:6" x14ac:dyDescent="0.35">
      <c r="D40" s="27"/>
      <c r="E40" s="27"/>
      <c r="F40" s="29" t="str">
        <f t="shared" si="0"/>
        <v/>
      </c>
    </row>
    <row r="41" spans="4:6" x14ac:dyDescent="0.35">
      <c r="D41" s="27"/>
      <c r="E41" s="27"/>
      <c r="F41" s="29" t="str">
        <f t="shared" si="0"/>
        <v/>
      </c>
    </row>
    <row r="42" spans="4:6" x14ac:dyDescent="0.35">
      <c r="D42" s="27"/>
      <c r="E42" s="27"/>
      <c r="F42" s="29" t="str">
        <f t="shared" si="0"/>
        <v/>
      </c>
    </row>
    <row r="43" spans="4:6" x14ac:dyDescent="0.35">
      <c r="D43" s="27"/>
      <c r="E43" s="27"/>
      <c r="F43" s="29" t="str">
        <f t="shared" si="0"/>
        <v/>
      </c>
    </row>
    <row r="44" spans="4:6" x14ac:dyDescent="0.35">
      <c r="D44" s="27"/>
      <c r="E44" s="27"/>
      <c r="F44" s="29" t="str">
        <f t="shared" si="0"/>
        <v/>
      </c>
    </row>
    <row r="45" spans="4:6" x14ac:dyDescent="0.35">
      <c r="D45" s="27"/>
      <c r="E45" s="27"/>
      <c r="F45" s="29" t="str">
        <f t="shared" si="0"/>
        <v/>
      </c>
    </row>
    <row r="46" spans="4:6" x14ac:dyDescent="0.35">
      <c r="D46" s="27"/>
      <c r="E46" s="27"/>
      <c r="F46" s="29" t="str">
        <f t="shared" si="0"/>
        <v/>
      </c>
    </row>
    <row r="47" spans="4:6" x14ac:dyDescent="0.35">
      <c r="D47" s="27"/>
      <c r="E47" s="27"/>
      <c r="F47" s="29" t="str">
        <f t="shared" si="0"/>
        <v/>
      </c>
    </row>
    <row r="48" spans="4:6" x14ac:dyDescent="0.35">
      <c r="D48" s="27"/>
      <c r="E48" s="27"/>
      <c r="F48" s="29" t="str">
        <f t="shared" si="0"/>
        <v/>
      </c>
    </row>
    <row r="49" spans="4:6" x14ac:dyDescent="0.35">
      <c r="D49" s="27"/>
      <c r="E49" s="27"/>
      <c r="F49" s="29" t="str">
        <f t="shared" si="0"/>
        <v/>
      </c>
    </row>
    <row r="50" spans="4:6" x14ac:dyDescent="0.35">
      <c r="D50" s="27"/>
      <c r="E50" s="27"/>
      <c r="F50" s="29" t="str">
        <f t="shared" si="0"/>
        <v/>
      </c>
    </row>
    <row r="51" spans="4:6" x14ac:dyDescent="0.35">
      <c r="D51" s="27"/>
      <c r="E51" s="27"/>
      <c r="F51" s="29" t="str">
        <f t="shared" si="0"/>
        <v/>
      </c>
    </row>
    <row r="52" spans="4:6" x14ac:dyDescent="0.35">
      <c r="D52" s="27"/>
      <c r="E52" s="27"/>
      <c r="F52" s="29" t="str">
        <f t="shared" si="0"/>
        <v/>
      </c>
    </row>
    <row r="53" spans="4:6" x14ac:dyDescent="0.35">
      <c r="D53" s="27"/>
      <c r="E53" s="27"/>
      <c r="F53" s="29" t="str">
        <f t="shared" si="0"/>
        <v/>
      </c>
    </row>
    <row r="54" spans="4:6" x14ac:dyDescent="0.35">
      <c r="D54" s="27"/>
      <c r="E54" s="27"/>
      <c r="F54" s="29" t="str">
        <f t="shared" si="0"/>
        <v/>
      </c>
    </row>
    <row r="55" spans="4:6" x14ac:dyDescent="0.35">
      <c r="D55" s="27"/>
      <c r="E55" s="27"/>
      <c r="F55" s="29" t="str">
        <f t="shared" si="0"/>
        <v/>
      </c>
    </row>
    <row r="56" spans="4:6" x14ac:dyDescent="0.35">
      <c r="D56" s="27"/>
      <c r="E56" s="27"/>
      <c r="F56" s="29" t="str">
        <f t="shared" si="0"/>
        <v/>
      </c>
    </row>
    <row r="57" spans="4:6" x14ac:dyDescent="0.35">
      <c r="D57" s="27"/>
      <c r="E57" s="27"/>
      <c r="F57" s="29" t="str">
        <f t="shared" si="0"/>
        <v/>
      </c>
    </row>
    <row r="58" spans="4:6" x14ac:dyDescent="0.35">
      <c r="D58" s="27"/>
      <c r="E58" s="27"/>
      <c r="F58" s="29" t="str">
        <f t="shared" si="0"/>
        <v/>
      </c>
    </row>
    <row r="59" spans="4:6" x14ac:dyDescent="0.35">
      <c r="D59" s="27"/>
      <c r="E59" s="27"/>
      <c r="F59" s="29" t="str">
        <f t="shared" si="0"/>
        <v/>
      </c>
    </row>
    <row r="60" spans="4:6" x14ac:dyDescent="0.35">
      <c r="D60" s="27"/>
      <c r="E60" s="27"/>
      <c r="F60" s="29" t="str">
        <f t="shared" si="0"/>
        <v/>
      </c>
    </row>
    <row r="61" spans="4:6" x14ac:dyDescent="0.35">
      <c r="D61" s="27"/>
      <c r="E61" s="27"/>
      <c r="F61" s="29" t="str">
        <f t="shared" si="0"/>
        <v/>
      </c>
    </row>
    <row r="62" spans="4:6" x14ac:dyDescent="0.35">
      <c r="D62" s="27"/>
      <c r="E62" s="27"/>
      <c r="F62" s="29" t="str">
        <f t="shared" si="0"/>
        <v/>
      </c>
    </row>
    <row r="63" spans="4:6" x14ac:dyDescent="0.35">
      <c r="D63" s="27"/>
      <c r="E63" s="27"/>
      <c r="F63" s="29" t="str">
        <f t="shared" si="0"/>
        <v/>
      </c>
    </row>
    <row r="64" spans="4:6" x14ac:dyDescent="0.35">
      <c r="D64" s="27"/>
      <c r="E64" s="27"/>
      <c r="F64" s="29" t="str">
        <f t="shared" si="0"/>
        <v/>
      </c>
    </row>
    <row r="65" spans="4:6" x14ac:dyDescent="0.35">
      <c r="D65" s="27"/>
      <c r="E65" s="27"/>
      <c r="F65" s="29" t="str">
        <f t="shared" si="0"/>
        <v/>
      </c>
    </row>
    <row r="66" spans="4:6" x14ac:dyDescent="0.35">
      <c r="D66" s="27"/>
      <c r="E66" s="27"/>
      <c r="F66" s="29" t="str">
        <f t="shared" si="0"/>
        <v/>
      </c>
    </row>
    <row r="67" spans="4:6" x14ac:dyDescent="0.35">
      <c r="D67" s="27"/>
      <c r="E67" s="27"/>
      <c r="F67" s="29" t="str">
        <f t="shared" si="0"/>
        <v/>
      </c>
    </row>
    <row r="68" spans="4:6" x14ac:dyDescent="0.35">
      <c r="D68" s="27"/>
      <c r="E68" s="27"/>
      <c r="F68" s="29" t="str">
        <f t="shared" si="0"/>
        <v/>
      </c>
    </row>
    <row r="69" spans="4:6" x14ac:dyDescent="0.35">
      <c r="D69" s="27"/>
      <c r="E69" s="27"/>
      <c r="F69" s="29" t="str">
        <f t="shared" si="0"/>
        <v/>
      </c>
    </row>
    <row r="70" spans="4:6" x14ac:dyDescent="0.35">
      <c r="D70" s="27"/>
      <c r="E70" s="27"/>
      <c r="F70" s="29" t="str">
        <f t="shared" si="0"/>
        <v/>
      </c>
    </row>
    <row r="71" spans="4:6" x14ac:dyDescent="0.35">
      <c r="D71" s="27"/>
      <c r="E71" s="27"/>
      <c r="F71" s="29" t="str">
        <f t="shared" ref="F71:F134" si="1">IF(E71="","",E71/100)</f>
        <v/>
      </c>
    </row>
    <row r="72" spans="4:6" x14ac:dyDescent="0.35">
      <c r="D72" s="27"/>
      <c r="E72" s="27"/>
      <c r="F72" s="29" t="str">
        <f t="shared" si="1"/>
        <v/>
      </c>
    </row>
    <row r="73" spans="4:6" x14ac:dyDescent="0.35">
      <c r="D73" s="27"/>
      <c r="E73" s="27"/>
      <c r="F73" s="29" t="str">
        <f t="shared" si="1"/>
        <v/>
      </c>
    </row>
    <row r="74" spans="4:6" x14ac:dyDescent="0.35">
      <c r="D74" s="27"/>
      <c r="E74" s="27"/>
      <c r="F74" s="29" t="str">
        <f t="shared" si="1"/>
        <v/>
      </c>
    </row>
    <row r="75" spans="4:6" x14ac:dyDescent="0.35">
      <c r="D75" s="27"/>
      <c r="E75" s="27"/>
      <c r="F75" s="29" t="str">
        <f t="shared" si="1"/>
        <v/>
      </c>
    </row>
    <row r="76" spans="4:6" x14ac:dyDescent="0.35">
      <c r="D76" s="27"/>
      <c r="E76" s="27"/>
      <c r="F76" s="29" t="str">
        <f t="shared" si="1"/>
        <v/>
      </c>
    </row>
    <row r="77" spans="4:6" x14ac:dyDescent="0.35">
      <c r="D77" s="27"/>
      <c r="E77" s="27"/>
      <c r="F77" s="29" t="str">
        <f t="shared" si="1"/>
        <v/>
      </c>
    </row>
    <row r="78" spans="4:6" x14ac:dyDescent="0.35">
      <c r="D78" s="27"/>
      <c r="E78" s="27"/>
      <c r="F78" s="29" t="str">
        <f t="shared" si="1"/>
        <v/>
      </c>
    </row>
    <row r="79" spans="4:6" x14ac:dyDescent="0.35">
      <c r="D79" s="27"/>
      <c r="E79" s="27"/>
      <c r="F79" s="29" t="str">
        <f t="shared" si="1"/>
        <v/>
      </c>
    </row>
    <row r="80" spans="4:6" x14ac:dyDescent="0.35">
      <c r="D80" s="27"/>
      <c r="E80" s="27"/>
      <c r="F80" s="29" t="str">
        <f t="shared" si="1"/>
        <v/>
      </c>
    </row>
    <row r="81" spans="4:6" x14ac:dyDescent="0.35">
      <c r="D81" s="27"/>
      <c r="E81" s="27"/>
      <c r="F81" s="29" t="str">
        <f t="shared" si="1"/>
        <v/>
      </c>
    </row>
    <row r="82" spans="4:6" x14ac:dyDescent="0.35">
      <c r="D82" s="27"/>
      <c r="E82" s="27"/>
      <c r="F82" s="29" t="str">
        <f t="shared" si="1"/>
        <v/>
      </c>
    </row>
    <row r="83" spans="4:6" x14ac:dyDescent="0.35">
      <c r="D83" s="27"/>
      <c r="E83" s="27"/>
      <c r="F83" s="29" t="str">
        <f t="shared" si="1"/>
        <v/>
      </c>
    </row>
    <row r="84" spans="4:6" x14ac:dyDescent="0.35">
      <c r="D84" s="27"/>
      <c r="E84" s="27"/>
      <c r="F84" s="29" t="str">
        <f t="shared" si="1"/>
        <v/>
      </c>
    </row>
    <row r="85" spans="4:6" x14ac:dyDescent="0.35">
      <c r="D85" s="27"/>
      <c r="E85" s="27"/>
      <c r="F85" s="29" t="str">
        <f t="shared" si="1"/>
        <v/>
      </c>
    </row>
    <row r="86" spans="4:6" x14ac:dyDescent="0.35">
      <c r="D86" s="27"/>
      <c r="E86" s="27"/>
      <c r="F86" s="29" t="str">
        <f t="shared" si="1"/>
        <v/>
      </c>
    </row>
    <row r="87" spans="4:6" x14ac:dyDescent="0.35">
      <c r="D87" s="27"/>
      <c r="E87" s="27"/>
      <c r="F87" s="29" t="str">
        <f t="shared" si="1"/>
        <v/>
      </c>
    </row>
    <row r="88" spans="4:6" x14ac:dyDescent="0.35">
      <c r="D88" s="27"/>
      <c r="E88" s="27"/>
      <c r="F88" s="29" t="str">
        <f t="shared" si="1"/>
        <v/>
      </c>
    </row>
    <row r="89" spans="4:6" x14ac:dyDescent="0.35">
      <c r="D89" s="27"/>
      <c r="E89" s="27"/>
      <c r="F89" s="29" t="str">
        <f t="shared" si="1"/>
        <v/>
      </c>
    </row>
    <row r="90" spans="4:6" x14ac:dyDescent="0.35">
      <c r="D90" s="27"/>
      <c r="E90" s="27"/>
      <c r="F90" s="29" t="str">
        <f t="shared" si="1"/>
        <v/>
      </c>
    </row>
    <row r="91" spans="4:6" x14ac:dyDescent="0.35">
      <c r="D91" s="27"/>
      <c r="E91" s="27"/>
      <c r="F91" s="29" t="str">
        <f t="shared" si="1"/>
        <v/>
      </c>
    </row>
    <row r="92" spans="4:6" x14ac:dyDescent="0.35">
      <c r="D92" s="27"/>
      <c r="E92" s="27"/>
      <c r="F92" s="29" t="str">
        <f t="shared" si="1"/>
        <v/>
      </c>
    </row>
    <row r="93" spans="4:6" x14ac:dyDescent="0.35">
      <c r="D93" s="27"/>
      <c r="E93" s="27"/>
      <c r="F93" s="29" t="str">
        <f t="shared" si="1"/>
        <v/>
      </c>
    </row>
    <row r="94" spans="4:6" x14ac:dyDescent="0.35">
      <c r="D94" s="27"/>
      <c r="E94" s="27"/>
      <c r="F94" s="29" t="str">
        <f t="shared" si="1"/>
        <v/>
      </c>
    </row>
    <row r="95" spans="4:6" x14ac:dyDescent="0.35">
      <c r="D95" s="27"/>
      <c r="E95" s="27"/>
      <c r="F95" s="29" t="str">
        <f t="shared" si="1"/>
        <v/>
      </c>
    </row>
    <row r="96" spans="4:6" x14ac:dyDescent="0.35">
      <c r="D96" s="27"/>
      <c r="E96" s="27"/>
      <c r="F96" s="29" t="str">
        <f t="shared" si="1"/>
        <v/>
      </c>
    </row>
    <row r="97" spans="4:6" x14ac:dyDescent="0.35">
      <c r="D97" s="27"/>
      <c r="E97" s="27"/>
      <c r="F97" s="29" t="str">
        <f t="shared" si="1"/>
        <v/>
      </c>
    </row>
    <row r="98" spans="4:6" x14ac:dyDescent="0.35">
      <c r="D98" s="27"/>
      <c r="E98" s="27"/>
      <c r="F98" s="29" t="str">
        <f t="shared" si="1"/>
        <v/>
      </c>
    </row>
    <row r="99" spans="4:6" x14ac:dyDescent="0.35">
      <c r="D99" s="27"/>
      <c r="E99" s="27"/>
      <c r="F99" s="29" t="str">
        <f t="shared" si="1"/>
        <v/>
      </c>
    </row>
    <row r="100" spans="4:6" x14ac:dyDescent="0.35">
      <c r="D100" s="27"/>
      <c r="E100" s="27"/>
      <c r="F100" s="29" t="str">
        <f t="shared" si="1"/>
        <v/>
      </c>
    </row>
    <row r="101" spans="4:6" x14ac:dyDescent="0.35">
      <c r="D101" s="27"/>
      <c r="E101" s="27"/>
      <c r="F101" s="29" t="str">
        <f t="shared" si="1"/>
        <v/>
      </c>
    </row>
    <row r="102" spans="4:6" x14ac:dyDescent="0.35">
      <c r="D102" s="27"/>
      <c r="E102" s="27"/>
      <c r="F102" s="29" t="str">
        <f t="shared" si="1"/>
        <v/>
      </c>
    </row>
    <row r="103" spans="4:6" x14ac:dyDescent="0.35">
      <c r="D103" s="27"/>
      <c r="E103" s="27"/>
      <c r="F103" s="29" t="str">
        <f t="shared" si="1"/>
        <v/>
      </c>
    </row>
    <row r="104" spans="4:6" x14ac:dyDescent="0.35">
      <c r="D104" s="27"/>
      <c r="E104" s="27"/>
      <c r="F104" s="29" t="str">
        <f t="shared" si="1"/>
        <v/>
      </c>
    </row>
    <row r="105" spans="4:6" x14ac:dyDescent="0.35">
      <c r="D105" s="27"/>
      <c r="E105" s="27"/>
      <c r="F105" s="29" t="str">
        <f t="shared" si="1"/>
        <v/>
      </c>
    </row>
    <row r="106" spans="4:6" x14ac:dyDescent="0.35">
      <c r="D106" s="27"/>
      <c r="E106" s="27"/>
      <c r="F106" s="29" t="str">
        <f t="shared" si="1"/>
        <v/>
      </c>
    </row>
    <row r="107" spans="4:6" x14ac:dyDescent="0.35">
      <c r="D107" s="27"/>
      <c r="E107" s="27"/>
      <c r="F107" s="29" t="str">
        <f t="shared" si="1"/>
        <v/>
      </c>
    </row>
    <row r="108" spans="4:6" x14ac:dyDescent="0.35">
      <c r="D108" s="27"/>
      <c r="E108" s="27"/>
      <c r="F108" s="29" t="str">
        <f t="shared" si="1"/>
        <v/>
      </c>
    </row>
    <row r="109" spans="4:6" x14ac:dyDescent="0.35">
      <c r="D109" s="27"/>
      <c r="E109" s="27"/>
      <c r="F109" s="29" t="str">
        <f t="shared" si="1"/>
        <v/>
      </c>
    </row>
    <row r="110" spans="4:6" x14ac:dyDescent="0.35">
      <c r="D110" s="27"/>
      <c r="E110" s="27"/>
      <c r="F110" s="29" t="str">
        <f t="shared" si="1"/>
        <v/>
      </c>
    </row>
    <row r="111" spans="4:6" x14ac:dyDescent="0.35">
      <c r="D111" s="27"/>
      <c r="E111" s="27"/>
      <c r="F111" s="29" t="str">
        <f t="shared" si="1"/>
        <v/>
      </c>
    </row>
    <row r="112" spans="4:6" x14ac:dyDescent="0.35">
      <c r="D112" s="27"/>
      <c r="E112" s="27"/>
      <c r="F112" s="29" t="str">
        <f t="shared" si="1"/>
        <v/>
      </c>
    </row>
    <row r="113" spans="4:6" x14ac:dyDescent="0.35">
      <c r="D113" s="27"/>
      <c r="E113" s="27"/>
      <c r="F113" s="29" t="str">
        <f t="shared" si="1"/>
        <v/>
      </c>
    </row>
    <row r="114" spans="4:6" x14ac:dyDescent="0.35">
      <c r="D114" s="27"/>
      <c r="E114" s="27"/>
      <c r="F114" s="29" t="str">
        <f t="shared" si="1"/>
        <v/>
      </c>
    </row>
    <row r="115" spans="4:6" x14ac:dyDescent="0.35">
      <c r="D115" s="27"/>
      <c r="E115" s="27"/>
      <c r="F115" s="29" t="str">
        <f t="shared" si="1"/>
        <v/>
      </c>
    </row>
    <row r="116" spans="4:6" x14ac:dyDescent="0.35">
      <c r="D116" s="27"/>
      <c r="E116" s="27"/>
      <c r="F116" s="29" t="str">
        <f t="shared" si="1"/>
        <v/>
      </c>
    </row>
    <row r="117" spans="4:6" x14ac:dyDescent="0.35">
      <c r="D117" s="27"/>
      <c r="E117" s="27"/>
      <c r="F117" s="29" t="str">
        <f t="shared" si="1"/>
        <v/>
      </c>
    </row>
    <row r="118" spans="4:6" x14ac:dyDescent="0.35">
      <c r="D118" s="27"/>
      <c r="E118" s="27"/>
      <c r="F118" s="29" t="str">
        <f t="shared" si="1"/>
        <v/>
      </c>
    </row>
    <row r="119" spans="4:6" x14ac:dyDescent="0.35">
      <c r="D119" s="27"/>
      <c r="E119" s="27"/>
      <c r="F119" s="29" t="str">
        <f t="shared" si="1"/>
        <v/>
      </c>
    </row>
    <row r="120" spans="4:6" x14ac:dyDescent="0.35">
      <c r="D120" s="27"/>
      <c r="E120" s="27"/>
      <c r="F120" s="29" t="str">
        <f t="shared" si="1"/>
        <v/>
      </c>
    </row>
    <row r="121" spans="4:6" x14ac:dyDescent="0.35">
      <c r="D121" s="27"/>
      <c r="E121" s="27"/>
      <c r="F121" s="29" t="str">
        <f t="shared" si="1"/>
        <v/>
      </c>
    </row>
    <row r="122" spans="4:6" x14ac:dyDescent="0.35">
      <c r="D122" s="27"/>
      <c r="E122" s="27"/>
      <c r="F122" s="29" t="str">
        <f t="shared" si="1"/>
        <v/>
      </c>
    </row>
    <row r="123" spans="4:6" x14ac:dyDescent="0.35">
      <c r="D123" s="27"/>
      <c r="E123" s="27"/>
      <c r="F123" s="29" t="str">
        <f t="shared" si="1"/>
        <v/>
      </c>
    </row>
    <row r="124" spans="4:6" x14ac:dyDescent="0.35">
      <c r="D124" s="27"/>
      <c r="E124" s="27"/>
      <c r="F124" s="29" t="str">
        <f t="shared" si="1"/>
        <v/>
      </c>
    </row>
    <row r="125" spans="4:6" x14ac:dyDescent="0.35">
      <c r="D125" s="27"/>
      <c r="E125" s="27"/>
      <c r="F125" s="29" t="str">
        <f t="shared" si="1"/>
        <v/>
      </c>
    </row>
    <row r="126" spans="4:6" x14ac:dyDescent="0.35">
      <c r="D126" s="27"/>
      <c r="E126" s="27"/>
      <c r="F126" s="29" t="str">
        <f t="shared" si="1"/>
        <v/>
      </c>
    </row>
    <row r="127" spans="4:6" x14ac:dyDescent="0.35">
      <c r="D127" s="27"/>
      <c r="E127" s="27"/>
      <c r="F127" s="29" t="str">
        <f t="shared" si="1"/>
        <v/>
      </c>
    </row>
    <row r="128" spans="4:6" x14ac:dyDescent="0.35">
      <c r="D128" s="27"/>
      <c r="E128" s="27"/>
      <c r="F128" s="29" t="str">
        <f t="shared" si="1"/>
        <v/>
      </c>
    </row>
    <row r="129" spans="4:6" x14ac:dyDescent="0.35">
      <c r="D129" s="27"/>
      <c r="E129" s="27"/>
      <c r="F129" s="29" t="str">
        <f t="shared" si="1"/>
        <v/>
      </c>
    </row>
    <row r="130" spans="4:6" x14ac:dyDescent="0.35">
      <c r="D130" s="27"/>
      <c r="E130" s="27"/>
      <c r="F130" s="29" t="str">
        <f t="shared" si="1"/>
        <v/>
      </c>
    </row>
    <row r="131" spans="4:6" x14ac:dyDescent="0.35">
      <c r="D131" s="27"/>
      <c r="E131" s="27"/>
      <c r="F131" s="29" t="str">
        <f t="shared" si="1"/>
        <v/>
      </c>
    </row>
    <row r="132" spans="4:6" x14ac:dyDescent="0.35">
      <c r="D132" s="27"/>
      <c r="E132" s="27"/>
      <c r="F132" s="29" t="str">
        <f t="shared" si="1"/>
        <v/>
      </c>
    </row>
    <row r="133" spans="4:6" x14ac:dyDescent="0.35">
      <c r="D133" s="27"/>
      <c r="E133" s="27"/>
      <c r="F133" s="29" t="str">
        <f t="shared" si="1"/>
        <v/>
      </c>
    </row>
    <row r="134" spans="4:6" x14ac:dyDescent="0.35">
      <c r="D134" s="27"/>
      <c r="E134" s="27"/>
      <c r="F134" s="29" t="str">
        <f t="shared" si="1"/>
        <v/>
      </c>
    </row>
    <row r="135" spans="4:6" x14ac:dyDescent="0.35">
      <c r="D135" s="27"/>
      <c r="E135" s="27"/>
      <c r="F135" s="29" t="str">
        <f t="shared" ref="F135:F198" si="2">IF(E135="","",E135/100)</f>
        <v/>
      </c>
    </row>
    <row r="136" spans="4:6" x14ac:dyDescent="0.35">
      <c r="D136" s="27"/>
      <c r="E136" s="27"/>
      <c r="F136" s="29" t="str">
        <f t="shared" si="2"/>
        <v/>
      </c>
    </row>
    <row r="137" spans="4:6" x14ac:dyDescent="0.35">
      <c r="D137" s="27"/>
      <c r="E137" s="27"/>
      <c r="F137" s="29" t="str">
        <f t="shared" si="2"/>
        <v/>
      </c>
    </row>
    <row r="138" spans="4:6" x14ac:dyDescent="0.35">
      <c r="D138" s="27"/>
      <c r="E138" s="27"/>
      <c r="F138" s="29" t="str">
        <f t="shared" si="2"/>
        <v/>
      </c>
    </row>
    <row r="139" spans="4:6" x14ac:dyDescent="0.35">
      <c r="D139" s="27"/>
      <c r="E139" s="27"/>
      <c r="F139" s="29" t="str">
        <f t="shared" si="2"/>
        <v/>
      </c>
    </row>
    <row r="140" spans="4:6" x14ac:dyDescent="0.35">
      <c r="D140" s="27"/>
      <c r="E140" s="27"/>
      <c r="F140" s="29" t="str">
        <f t="shared" si="2"/>
        <v/>
      </c>
    </row>
    <row r="141" spans="4:6" x14ac:dyDescent="0.35">
      <c r="D141" s="27"/>
      <c r="E141" s="27"/>
      <c r="F141" s="29" t="str">
        <f t="shared" si="2"/>
        <v/>
      </c>
    </row>
    <row r="142" spans="4:6" x14ac:dyDescent="0.35">
      <c r="D142" s="27"/>
      <c r="E142" s="27"/>
      <c r="F142" s="29" t="str">
        <f t="shared" si="2"/>
        <v/>
      </c>
    </row>
    <row r="143" spans="4:6" x14ac:dyDescent="0.35">
      <c r="D143" s="27"/>
      <c r="E143" s="27"/>
      <c r="F143" s="29" t="str">
        <f t="shared" si="2"/>
        <v/>
      </c>
    </row>
    <row r="144" spans="4:6" x14ac:dyDescent="0.35">
      <c r="D144" s="27"/>
      <c r="E144" s="27"/>
      <c r="F144" s="29" t="str">
        <f t="shared" si="2"/>
        <v/>
      </c>
    </row>
    <row r="145" spans="4:6" x14ac:dyDescent="0.35">
      <c r="D145" s="27"/>
      <c r="E145" s="27"/>
      <c r="F145" s="29" t="str">
        <f t="shared" si="2"/>
        <v/>
      </c>
    </row>
    <row r="146" spans="4:6" x14ac:dyDescent="0.35">
      <c r="D146" s="27"/>
      <c r="E146" s="27"/>
      <c r="F146" s="29" t="str">
        <f t="shared" si="2"/>
        <v/>
      </c>
    </row>
    <row r="147" spans="4:6" x14ac:dyDescent="0.35">
      <c r="D147" s="27"/>
      <c r="E147" s="27"/>
      <c r="F147" s="29" t="str">
        <f t="shared" si="2"/>
        <v/>
      </c>
    </row>
    <row r="148" spans="4:6" x14ac:dyDescent="0.35">
      <c r="D148" s="27"/>
      <c r="E148" s="27"/>
      <c r="F148" s="29" t="str">
        <f t="shared" si="2"/>
        <v/>
      </c>
    </row>
    <row r="149" spans="4:6" x14ac:dyDescent="0.35">
      <c r="D149" s="27"/>
      <c r="E149" s="27"/>
      <c r="F149" s="29" t="str">
        <f t="shared" si="2"/>
        <v/>
      </c>
    </row>
    <row r="150" spans="4:6" x14ac:dyDescent="0.35">
      <c r="D150" s="27"/>
      <c r="E150" s="27"/>
      <c r="F150" s="29" t="str">
        <f t="shared" si="2"/>
        <v/>
      </c>
    </row>
    <row r="151" spans="4:6" x14ac:dyDescent="0.35">
      <c r="D151" s="27"/>
      <c r="E151" s="27"/>
      <c r="F151" s="29" t="str">
        <f t="shared" si="2"/>
        <v/>
      </c>
    </row>
    <row r="152" spans="4:6" x14ac:dyDescent="0.35">
      <c r="D152" s="27"/>
      <c r="E152" s="27"/>
      <c r="F152" s="29" t="str">
        <f t="shared" si="2"/>
        <v/>
      </c>
    </row>
    <row r="153" spans="4:6" x14ac:dyDescent="0.35">
      <c r="D153" s="27"/>
      <c r="E153" s="27"/>
      <c r="F153" s="29" t="str">
        <f t="shared" si="2"/>
        <v/>
      </c>
    </row>
    <row r="154" spans="4:6" x14ac:dyDescent="0.35">
      <c r="D154" s="27"/>
      <c r="E154" s="27"/>
      <c r="F154" s="29" t="str">
        <f t="shared" si="2"/>
        <v/>
      </c>
    </row>
    <row r="155" spans="4:6" x14ac:dyDescent="0.35">
      <c r="D155" s="27"/>
      <c r="E155" s="27"/>
      <c r="F155" s="29" t="str">
        <f t="shared" si="2"/>
        <v/>
      </c>
    </row>
    <row r="156" spans="4:6" x14ac:dyDescent="0.35">
      <c r="D156" s="27"/>
      <c r="E156" s="27"/>
      <c r="F156" s="29" t="str">
        <f t="shared" si="2"/>
        <v/>
      </c>
    </row>
    <row r="157" spans="4:6" x14ac:dyDescent="0.35">
      <c r="D157" s="27"/>
      <c r="E157" s="27"/>
      <c r="F157" s="29" t="str">
        <f t="shared" si="2"/>
        <v/>
      </c>
    </row>
    <row r="158" spans="4:6" x14ac:dyDescent="0.35">
      <c r="D158" s="27"/>
      <c r="E158" s="27"/>
      <c r="F158" s="29" t="str">
        <f t="shared" si="2"/>
        <v/>
      </c>
    </row>
    <row r="159" spans="4:6" x14ac:dyDescent="0.35">
      <c r="D159" s="27"/>
      <c r="E159" s="27"/>
      <c r="F159" s="29" t="str">
        <f t="shared" si="2"/>
        <v/>
      </c>
    </row>
    <row r="160" spans="4:6" x14ac:dyDescent="0.35">
      <c r="D160" s="27"/>
      <c r="E160" s="27"/>
      <c r="F160" s="29" t="str">
        <f t="shared" si="2"/>
        <v/>
      </c>
    </row>
    <row r="161" spans="4:6" x14ac:dyDescent="0.35">
      <c r="D161" s="27"/>
      <c r="E161" s="27"/>
      <c r="F161" s="29" t="str">
        <f t="shared" si="2"/>
        <v/>
      </c>
    </row>
    <row r="162" spans="4:6" x14ac:dyDescent="0.35">
      <c r="D162" s="27"/>
      <c r="E162" s="27"/>
      <c r="F162" s="29" t="str">
        <f t="shared" si="2"/>
        <v/>
      </c>
    </row>
    <row r="163" spans="4:6" x14ac:dyDescent="0.35">
      <c r="D163" s="27"/>
      <c r="E163" s="27"/>
      <c r="F163" s="29" t="str">
        <f t="shared" si="2"/>
        <v/>
      </c>
    </row>
    <row r="164" spans="4:6" x14ac:dyDescent="0.35">
      <c r="D164" s="27"/>
      <c r="E164" s="27"/>
      <c r="F164" s="29" t="str">
        <f t="shared" si="2"/>
        <v/>
      </c>
    </row>
    <row r="165" spans="4:6" x14ac:dyDescent="0.35">
      <c r="D165" s="27"/>
      <c r="E165" s="27"/>
      <c r="F165" s="29" t="str">
        <f t="shared" si="2"/>
        <v/>
      </c>
    </row>
    <row r="166" spans="4:6" x14ac:dyDescent="0.35">
      <c r="D166" s="27"/>
      <c r="E166" s="27"/>
      <c r="F166" s="29" t="str">
        <f t="shared" si="2"/>
        <v/>
      </c>
    </row>
    <row r="167" spans="4:6" x14ac:dyDescent="0.35">
      <c r="D167" s="27"/>
      <c r="E167" s="27"/>
      <c r="F167" s="29" t="str">
        <f t="shared" si="2"/>
        <v/>
      </c>
    </row>
    <row r="168" spans="4:6" x14ac:dyDescent="0.35">
      <c r="D168" s="27"/>
      <c r="E168" s="27"/>
      <c r="F168" s="29" t="str">
        <f t="shared" si="2"/>
        <v/>
      </c>
    </row>
    <row r="169" spans="4:6" x14ac:dyDescent="0.35">
      <c r="D169" s="27"/>
      <c r="E169" s="27"/>
      <c r="F169" s="29" t="str">
        <f t="shared" si="2"/>
        <v/>
      </c>
    </row>
    <row r="170" spans="4:6" x14ac:dyDescent="0.35">
      <c r="D170" s="27"/>
      <c r="E170" s="27"/>
      <c r="F170" s="29" t="str">
        <f t="shared" si="2"/>
        <v/>
      </c>
    </row>
    <row r="171" spans="4:6" x14ac:dyDescent="0.35">
      <c r="D171" s="27"/>
      <c r="E171" s="27"/>
      <c r="F171" s="29" t="str">
        <f t="shared" si="2"/>
        <v/>
      </c>
    </row>
    <row r="172" spans="4:6" x14ac:dyDescent="0.35">
      <c r="D172" s="27"/>
      <c r="E172" s="27"/>
      <c r="F172" s="29" t="str">
        <f t="shared" si="2"/>
        <v/>
      </c>
    </row>
    <row r="173" spans="4:6" x14ac:dyDescent="0.35">
      <c r="D173" s="27"/>
      <c r="E173" s="27"/>
      <c r="F173" s="29" t="str">
        <f t="shared" si="2"/>
        <v/>
      </c>
    </row>
    <row r="174" spans="4:6" x14ac:dyDescent="0.35">
      <c r="D174" s="27"/>
      <c r="E174" s="27"/>
      <c r="F174" s="29" t="str">
        <f t="shared" si="2"/>
        <v/>
      </c>
    </row>
    <row r="175" spans="4:6" x14ac:dyDescent="0.35">
      <c r="D175" s="27"/>
      <c r="E175" s="27"/>
      <c r="F175" s="29" t="str">
        <f t="shared" si="2"/>
        <v/>
      </c>
    </row>
    <row r="176" spans="4:6" x14ac:dyDescent="0.35">
      <c r="D176" s="27"/>
      <c r="E176" s="27"/>
      <c r="F176" s="29" t="str">
        <f t="shared" si="2"/>
        <v/>
      </c>
    </row>
    <row r="177" spans="4:6" x14ac:dyDescent="0.35">
      <c r="D177" s="27"/>
      <c r="E177" s="27"/>
      <c r="F177" s="29" t="str">
        <f t="shared" si="2"/>
        <v/>
      </c>
    </row>
    <row r="178" spans="4:6" x14ac:dyDescent="0.35">
      <c r="D178" s="27"/>
      <c r="E178" s="27"/>
      <c r="F178" s="29" t="str">
        <f t="shared" si="2"/>
        <v/>
      </c>
    </row>
    <row r="179" spans="4:6" x14ac:dyDescent="0.35">
      <c r="D179" s="27"/>
      <c r="E179" s="27"/>
      <c r="F179" s="29" t="str">
        <f t="shared" si="2"/>
        <v/>
      </c>
    </row>
    <row r="180" spans="4:6" x14ac:dyDescent="0.35">
      <c r="D180" s="27"/>
      <c r="E180" s="27"/>
      <c r="F180" s="29" t="str">
        <f t="shared" si="2"/>
        <v/>
      </c>
    </row>
    <row r="181" spans="4:6" x14ac:dyDescent="0.35">
      <c r="D181" s="27"/>
      <c r="E181" s="27"/>
      <c r="F181" s="29" t="str">
        <f t="shared" si="2"/>
        <v/>
      </c>
    </row>
    <row r="182" spans="4:6" x14ac:dyDescent="0.35">
      <c r="D182" s="27"/>
      <c r="E182" s="27"/>
      <c r="F182" s="29" t="str">
        <f t="shared" si="2"/>
        <v/>
      </c>
    </row>
    <row r="183" spans="4:6" x14ac:dyDescent="0.35">
      <c r="D183" s="27"/>
      <c r="E183" s="27"/>
      <c r="F183" s="29" t="str">
        <f t="shared" si="2"/>
        <v/>
      </c>
    </row>
    <row r="184" spans="4:6" x14ac:dyDescent="0.35">
      <c r="D184" s="27"/>
      <c r="E184" s="27"/>
      <c r="F184" s="29" t="str">
        <f t="shared" si="2"/>
        <v/>
      </c>
    </row>
    <row r="185" spans="4:6" x14ac:dyDescent="0.35">
      <c r="D185" s="27"/>
      <c r="E185" s="27"/>
      <c r="F185" s="29" t="str">
        <f t="shared" si="2"/>
        <v/>
      </c>
    </row>
    <row r="186" spans="4:6" x14ac:dyDescent="0.35">
      <c r="D186" s="27"/>
      <c r="E186" s="27"/>
      <c r="F186" s="29" t="str">
        <f t="shared" si="2"/>
        <v/>
      </c>
    </row>
    <row r="187" spans="4:6" x14ac:dyDescent="0.35">
      <c r="D187" s="27"/>
      <c r="E187" s="27"/>
      <c r="F187" s="29" t="str">
        <f t="shared" si="2"/>
        <v/>
      </c>
    </row>
    <row r="188" spans="4:6" x14ac:dyDescent="0.35">
      <c r="D188" s="27"/>
      <c r="E188" s="27"/>
      <c r="F188" s="29" t="str">
        <f t="shared" si="2"/>
        <v/>
      </c>
    </row>
    <row r="189" spans="4:6" x14ac:dyDescent="0.35">
      <c r="D189" s="27"/>
      <c r="E189" s="27"/>
      <c r="F189" s="29" t="str">
        <f t="shared" si="2"/>
        <v/>
      </c>
    </row>
    <row r="190" spans="4:6" x14ac:dyDescent="0.35">
      <c r="D190" s="27"/>
      <c r="E190" s="27"/>
      <c r="F190" s="29" t="str">
        <f t="shared" si="2"/>
        <v/>
      </c>
    </row>
    <row r="191" spans="4:6" x14ac:dyDescent="0.35">
      <c r="D191" s="27"/>
      <c r="E191" s="27"/>
      <c r="F191" s="29" t="str">
        <f t="shared" si="2"/>
        <v/>
      </c>
    </row>
    <row r="192" spans="4:6" x14ac:dyDescent="0.35">
      <c r="D192" s="27"/>
      <c r="E192" s="27"/>
      <c r="F192" s="29" t="str">
        <f t="shared" si="2"/>
        <v/>
      </c>
    </row>
    <row r="193" spans="4:6" x14ac:dyDescent="0.35">
      <c r="D193" s="27"/>
      <c r="E193" s="27"/>
      <c r="F193" s="29" t="str">
        <f t="shared" si="2"/>
        <v/>
      </c>
    </row>
    <row r="194" spans="4:6" x14ac:dyDescent="0.35">
      <c r="D194" s="27"/>
      <c r="E194" s="27"/>
      <c r="F194" s="29" t="str">
        <f t="shared" si="2"/>
        <v/>
      </c>
    </row>
    <row r="195" spans="4:6" x14ac:dyDescent="0.35">
      <c r="D195" s="27"/>
      <c r="E195" s="27"/>
      <c r="F195" s="29" t="str">
        <f t="shared" si="2"/>
        <v/>
      </c>
    </row>
    <row r="196" spans="4:6" x14ac:dyDescent="0.35">
      <c r="D196" s="27"/>
      <c r="E196" s="27"/>
      <c r="F196" s="29" t="str">
        <f t="shared" si="2"/>
        <v/>
      </c>
    </row>
    <row r="197" spans="4:6" x14ac:dyDescent="0.35">
      <c r="D197" s="27"/>
      <c r="E197" s="27"/>
      <c r="F197" s="29" t="str">
        <f t="shared" si="2"/>
        <v/>
      </c>
    </row>
    <row r="198" spans="4:6" x14ac:dyDescent="0.35">
      <c r="D198" s="27"/>
      <c r="E198" s="27"/>
      <c r="F198" s="29" t="str">
        <f t="shared" si="2"/>
        <v/>
      </c>
    </row>
    <row r="199" spans="4:6" x14ac:dyDescent="0.35">
      <c r="D199" s="27"/>
      <c r="E199" s="27"/>
      <c r="F199" s="29" t="str">
        <f t="shared" ref="F199:F262" si="3">IF(E199="","",E199/100)</f>
        <v/>
      </c>
    </row>
    <row r="200" spans="4:6" x14ac:dyDescent="0.35">
      <c r="D200" s="27"/>
      <c r="E200" s="27"/>
      <c r="F200" s="29" t="str">
        <f t="shared" si="3"/>
        <v/>
      </c>
    </row>
    <row r="201" spans="4:6" x14ac:dyDescent="0.35">
      <c r="D201" s="27"/>
      <c r="E201" s="27"/>
      <c r="F201" s="29" t="str">
        <f t="shared" si="3"/>
        <v/>
      </c>
    </row>
    <row r="202" spans="4:6" x14ac:dyDescent="0.35">
      <c r="D202" s="27"/>
      <c r="E202" s="27"/>
      <c r="F202" s="29" t="str">
        <f t="shared" si="3"/>
        <v/>
      </c>
    </row>
    <row r="203" spans="4:6" x14ac:dyDescent="0.35">
      <c r="D203" s="27"/>
      <c r="E203" s="27"/>
      <c r="F203" s="29" t="str">
        <f t="shared" si="3"/>
        <v/>
      </c>
    </row>
    <row r="204" spans="4:6" x14ac:dyDescent="0.35">
      <c r="D204" s="27"/>
      <c r="E204" s="27"/>
      <c r="F204" s="29" t="str">
        <f t="shared" si="3"/>
        <v/>
      </c>
    </row>
    <row r="205" spans="4:6" x14ac:dyDescent="0.35">
      <c r="D205" s="27"/>
      <c r="E205" s="27"/>
      <c r="F205" s="29" t="str">
        <f t="shared" si="3"/>
        <v/>
      </c>
    </row>
    <row r="206" spans="4:6" x14ac:dyDescent="0.35">
      <c r="D206" s="27"/>
      <c r="E206" s="27"/>
      <c r="F206" s="29" t="str">
        <f t="shared" si="3"/>
        <v/>
      </c>
    </row>
    <row r="207" spans="4:6" x14ac:dyDescent="0.35">
      <c r="D207" s="27"/>
      <c r="E207" s="27"/>
      <c r="F207" s="29" t="str">
        <f t="shared" si="3"/>
        <v/>
      </c>
    </row>
    <row r="208" spans="4:6" x14ac:dyDescent="0.35">
      <c r="D208" s="27"/>
      <c r="E208" s="27"/>
      <c r="F208" s="29" t="str">
        <f t="shared" si="3"/>
        <v/>
      </c>
    </row>
    <row r="209" spans="4:6" x14ac:dyDescent="0.35">
      <c r="D209" s="27"/>
      <c r="E209" s="27"/>
      <c r="F209" s="29" t="str">
        <f t="shared" si="3"/>
        <v/>
      </c>
    </row>
    <row r="210" spans="4:6" x14ac:dyDescent="0.35">
      <c r="D210" s="27"/>
      <c r="E210" s="27"/>
      <c r="F210" s="29" t="str">
        <f t="shared" si="3"/>
        <v/>
      </c>
    </row>
    <row r="211" spans="4:6" x14ac:dyDescent="0.35">
      <c r="D211" s="27"/>
      <c r="E211" s="27"/>
      <c r="F211" s="29" t="str">
        <f t="shared" si="3"/>
        <v/>
      </c>
    </row>
    <row r="212" spans="4:6" x14ac:dyDescent="0.35">
      <c r="D212" s="27"/>
      <c r="E212" s="27"/>
      <c r="F212" s="29" t="str">
        <f t="shared" si="3"/>
        <v/>
      </c>
    </row>
    <row r="213" spans="4:6" x14ac:dyDescent="0.35">
      <c r="D213" s="27"/>
      <c r="E213" s="27"/>
      <c r="F213" s="29" t="str">
        <f t="shared" si="3"/>
        <v/>
      </c>
    </row>
    <row r="214" spans="4:6" x14ac:dyDescent="0.35">
      <c r="D214" s="27"/>
      <c r="E214" s="27"/>
      <c r="F214" s="29" t="str">
        <f t="shared" si="3"/>
        <v/>
      </c>
    </row>
    <row r="215" spans="4:6" x14ac:dyDescent="0.35">
      <c r="D215" s="27"/>
      <c r="E215" s="27"/>
      <c r="F215" s="29" t="str">
        <f t="shared" si="3"/>
        <v/>
      </c>
    </row>
    <row r="216" spans="4:6" x14ac:dyDescent="0.35">
      <c r="D216" s="27"/>
      <c r="E216" s="27"/>
      <c r="F216" s="29" t="str">
        <f t="shared" si="3"/>
        <v/>
      </c>
    </row>
    <row r="217" spans="4:6" x14ac:dyDescent="0.35">
      <c r="D217" s="27"/>
      <c r="E217" s="27"/>
      <c r="F217" s="29" t="str">
        <f t="shared" si="3"/>
        <v/>
      </c>
    </row>
    <row r="218" spans="4:6" x14ac:dyDescent="0.35">
      <c r="D218" s="27"/>
      <c r="E218" s="27"/>
      <c r="F218" s="29" t="str">
        <f t="shared" si="3"/>
        <v/>
      </c>
    </row>
    <row r="219" spans="4:6" x14ac:dyDescent="0.35">
      <c r="D219" s="27"/>
      <c r="E219" s="27"/>
      <c r="F219" s="29" t="str">
        <f t="shared" si="3"/>
        <v/>
      </c>
    </row>
    <row r="220" spans="4:6" x14ac:dyDescent="0.35">
      <c r="D220" s="27"/>
      <c r="E220" s="27"/>
      <c r="F220" s="29" t="str">
        <f t="shared" si="3"/>
        <v/>
      </c>
    </row>
    <row r="221" spans="4:6" x14ac:dyDescent="0.35">
      <c r="D221" s="27"/>
      <c r="E221" s="27"/>
      <c r="F221" s="29" t="str">
        <f t="shared" si="3"/>
        <v/>
      </c>
    </row>
    <row r="222" spans="4:6" x14ac:dyDescent="0.35">
      <c r="D222" s="27"/>
      <c r="E222" s="27"/>
      <c r="F222" s="29" t="str">
        <f t="shared" si="3"/>
        <v/>
      </c>
    </row>
    <row r="223" spans="4:6" x14ac:dyDescent="0.35">
      <c r="D223" s="27"/>
      <c r="E223" s="27"/>
      <c r="F223" s="29" t="str">
        <f t="shared" si="3"/>
        <v/>
      </c>
    </row>
    <row r="224" spans="4:6" x14ac:dyDescent="0.35">
      <c r="D224" s="27"/>
      <c r="E224" s="27"/>
      <c r="F224" s="29" t="str">
        <f t="shared" si="3"/>
        <v/>
      </c>
    </row>
    <row r="225" spans="4:6" x14ac:dyDescent="0.35">
      <c r="D225" s="27"/>
      <c r="E225" s="27"/>
      <c r="F225" s="29" t="str">
        <f t="shared" si="3"/>
        <v/>
      </c>
    </row>
    <row r="226" spans="4:6" x14ac:dyDescent="0.35">
      <c r="D226" s="27"/>
      <c r="E226" s="27"/>
      <c r="F226" s="29" t="str">
        <f t="shared" si="3"/>
        <v/>
      </c>
    </row>
    <row r="227" spans="4:6" x14ac:dyDescent="0.35">
      <c r="D227" s="27"/>
      <c r="E227" s="27"/>
      <c r="F227" s="29" t="str">
        <f t="shared" si="3"/>
        <v/>
      </c>
    </row>
    <row r="228" spans="4:6" x14ac:dyDescent="0.35">
      <c r="D228" s="27"/>
      <c r="E228" s="27"/>
      <c r="F228" s="29" t="str">
        <f t="shared" si="3"/>
        <v/>
      </c>
    </row>
    <row r="229" spans="4:6" x14ac:dyDescent="0.35">
      <c r="D229" s="27"/>
      <c r="E229" s="27"/>
      <c r="F229" s="29" t="str">
        <f t="shared" si="3"/>
        <v/>
      </c>
    </row>
    <row r="230" spans="4:6" x14ac:dyDescent="0.35">
      <c r="D230" s="27"/>
      <c r="E230" s="27"/>
      <c r="F230" s="29" t="str">
        <f t="shared" si="3"/>
        <v/>
      </c>
    </row>
    <row r="231" spans="4:6" x14ac:dyDescent="0.35">
      <c r="D231" s="27"/>
      <c r="E231" s="27"/>
      <c r="F231" s="29" t="str">
        <f t="shared" si="3"/>
        <v/>
      </c>
    </row>
    <row r="232" spans="4:6" x14ac:dyDescent="0.35">
      <c r="D232" s="27"/>
      <c r="E232" s="27"/>
      <c r="F232" s="29" t="str">
        <f t="shared" si="3"/>
        <v/>
      </c>
    </row>
    <row r="233" spans="4:6" x14ac:dyDescent="0.35">
      <c r="D233" s="27"/>
      <c r="E233" s="27"/>
      <c r="F233" s="29" t="str">
        <f t="shared" si="3"/>
        <v/>
      </c>
    </row>
    <row r="234" spans="4:6" x14ac:dyDescent="0.35">
      <c r="D234" s="27"/>
      <c r="E234" s="27"/>
      <c r="F234" s="29" t="str">
        <f t="shared" si="3"/>
        <v/>
      </c>
    </row>
    <row r="235" spans="4:6" x14ac:dyDescent="0.35">
      <c r="D235" s="27"/>
      <c r="E235" s="27"/>
      <c r="F235" s="29" t="str">
        <f t="shared" si="3"/>
        <v/>
      </c>
    </row>
    <row r="236" spans="4:6" x14ac:dyDescent="0.35">
      <c r="D236" s="27"/>
      <c r="E236" s="27"/>
      <c r="F236" s="29" t="str">
        <f t="shared" si="3"/>
        <v/>
      </c>
    </row>
    <row r="237" spans="4:6" x14ac:dyDescent="0.35">
      <c r="D237" s="27"/>
      <c r="E237" s="27"/>
      <c r="F237" s="29" t="str">
        <f t="shared" si="3"/>
        <v/>
      </c>
    </row>
    <row r="238" spans="4:6" x14ac:dyDescent="0.35">
      <c r="D238" s="27"/>
      <c r="E238" s="27"/>
      <c r="F238" s="29" t="str">
        <f t="shared" si="3"/>
        <v/>
      </c>
    </row>
    <row r="239" spans="4:6" x14ac:dyDescent="0.35">
      <c r="D239" s="27"/>
      <c r="E239" s="27"/>
      <c r="F239" s="29" t="str">
        <f t="shared" si="3"/>
        <v/>
      </c>
    </row>
    <row r="240" spans="4:6" x14ac:dyDescent="0.35">
      <c r="D240" s="27"/>
      <c r="E240" s="27"/>
      <c r="F240" s="29" t="str">
        <f t="shared" si="3"/>
        <v/>
      </c>
    </row>
    <row r="241" spans="4:6" x14ac:dyDescent="0.35">
      <c r="D241" s="27"/>
      <c r="E241" s="27"/>
      <c r="F241" s="29" t="str">
        <f t="shared" si="3"/>
        <v/>
      </c>
    </row>
    <row r="242" spans="4:6" x14ac:dyDescent="0.35">
      <c r="D242" s="27"/>
      <c r="E242" s="27"/>
      <c r="F242" s="29" t="str">
        <f t="shared" si="3"/>
        <v/>
      </c>
    </row>
    <row r="243" spans="4:6" x14ac:dyDescent="0.35">
      <c r="D243" s="27"/>
      <c r="E243" s="27"/>
      <c r="F243" s="29" t="str">
        <f t="shared" si="3"/>
        <v/>
      </c>
    </row>
    <row r="244" spans="4:6" x14ac:dyDescent="0.35">
      <c r="D244" s="27"/>
      <c r="E244" s="27"/>
      <c r="F244" s="29" t="str">
        <f t="shared" si="3"/>
        <v/>
      </c>
    </row>
    <row r="245" spans="4:6" x14ac:dyDescent="0.35">
      <c r="D245" s="27"/>
      <c r="E245" s="27"/>
      <c r="F245" s="29" t="str">
        <f t="shared" si="3"/>
        <v/>
      </c>
    </row>
    <row r="246" spans="4:6" x14ac:dyDescent="0.35">
      <c r="D246" s="27"/>
      <c r="E246" s="27"/>
      <c r="F246" s="29" t="str">
        <f t="shared" si="3"/>
        <v/>
      </c>
    </row>
    <row r="247" spans="4:6" x14ac:dyDescent="0.35">
      <c r="D247" s="27"/>
      <c r="E247" s="27"/>
      <c r="F247" s="29" t="str">
        <f t="shared" si="3"/>
        <v/>
      </c>
    </row>
    <row r="248" spans="4:6" x14ac:dyDescent="0.35">
      <c r="D248" s="27"/>
      <c r="E248" s="27"/>
      <c r="F248" s="29" t="str">
        <f t="shared" si="3"/>
        <v/>
      </c>
    </row>
    <row r="249" spans="4:6" x14ac:dyDescent="0.35">
      <c r="D249" s="27"/>
      <c r="E249" s="27"/>
      <c r="F249" s="29" t="str">
        <f t="shared" si="3"/>
        <v/>
      </c>
    </row>
    <row r="250" spans="4:6" x14ac:dyDescent="0.35">
      <c r="D250" s="27"/>
      <c r="E250" s="27"/>
      <c r="F250" s="29" t="str">
        <f t="shared" si="3"/>
        <v/>
      </c>
    </row>
    <row r="251" spans="4:6" x14ac:dyDescent="0.35">
      <c r="D251" s="27"/>
      <c r="E251" s="27"/>
      <c r="F251" s="29" t="str">
        <f t="shared" si="3"/>
        <v/>
      </c>
    </row>
    <row r="252" spans="4:6" x14ac:dyDescent="0.35">
      <c r="D252" s="27"/>
      <c r="E252" s="27"/>
      <c r="F252" s="29" t="str">
        <f t="shared" si="3"/>
        <v/>
      </c>
    </row>
    <row r="253" spans="4:6" x14ac:dyDescent="0.35">
      <c r="D253" s="27"/>
      <c r="E253" s="27"/>
      <c r="F253" s="29" t="str">
        <f t="shared" si="3"/>
        <v/>
      </c>
    </row>
    <row r="254" spans="4:6" x14ac:dyDescent="0.35">
      <c r="D254" s="27"/>
      <c r="E254" s="27"/>
      <c r="F254" s="29" t="str">
        <f t="shared" si="3"/>
        <v/>
      </c>
    </row>
    <row r="255" spans="4:6" x14ac:dyDescent="0.35">
      <c r="D255" s="27"/>
      <c r="E255" s="27"/>
      <c r="F255" s="29" t="str">
        <f t="shared" si="3"/>
        <v/>
      </c>
    </row>
    <row r="256" spans="4:6" x14ac:dyDescent="0.35">
      <c r="D256" s="27"/>
      <c r="E256" s="27"/>
      <c r="F256" s="29" t="str">
        <f t="shared" si="3"/>
        <v/>
      </c>
    </row>
    <row r="257" spans="4:6" x14ac:dyDescent="0.35">
      <c r="D257" s="27"/>
      <c r="E257" s="27"/>
      <c r="F257" s="29" t="str">
        <f t="shared" si="3"/>
        <v/>
      </c>
    </row>
    <row r="258" spans="4:6" x14ac:dyDescent="0.35">
      <c r="D258" s="27"/>
      <c r="E258" s="27"/>
      <c r="F258" s="29" t="str">
        <f t="shared" si="3"/>
        <v/>
      </c>
    </row>
    <row r="259" spans="4:6" x14ac:dyDescent="0.35">
      <c r="D259" s="27"/>
      <c r="E259" s="27"/>
      <c r="F259" s="29" t="str">
        <f t="shared" si="3"/>
        <v/>
      </c>
    </row>
    <row r="260" spans="4:6" x14ac:dyDescent="0.35">
      <c r="D260" s="27"/>
      <c r="E260" s="27"/>
      <c r="F260" s="29" t="str">
        <f t="shared" si="3"/>
        <v/>
      </c>
    </row>
    <row r="261" spans="4:6" x14ac:dyDescent="0.35">
      <c r="D261" s="27"/>
      <c r="E261" s="27"/>
      <c r="F261" s="29" t="str">
        <f t="shared" si="3"/>
        <v/>
      </c>
    </row>
    <row r="262" spans="4:6" x14ac:dyDescent="0.35">
      <c r="D262" s="27"/>
      <c r="E262" s="27"/>
      <c r="F262" s="29" t="str">
        <f t="shared" si="3"/>
        <v/>
      </c>
    </row>
    <row r="263" spans="4:6" x14ac:dyDescent="0.35">
      <c r="D263" s="27"/>
      <c r="E263" s="27"/>
      <c r="F263" s="29" t="str">
        <f t="shared" ref="F263:F326" si="4">IF(E263="","",E263/100)</f>
        <v/>
      </c>
    </row>
    <row r="264" spans="4:6" x14ac:dyDescent="0.35">
      <c r="D264" s="27"/>
      <c r="E264" s="27"/>
      <c r="F264" s="29" t="str">
        <f t="shared" si="4"/>
        <v/>
      </c>
    </row>
    <row r="265" spans="4:6" x14ac:dyDescent="0.35">
      <c r="D265" s="27"/>
      <c r="E265" s="27"/>
      <c r="F265" s="29" t="str">
        <f t="shared" si="4"/>
        <v/>
      </c>
    </row>
    <row r="266" spans="4:6" x14ac:dyDescent="0.35">
      <c r="D266" s="27"/>
      <c r="E266" s="27"/>
      <c r="F266" s="29" t="str">
        <f t="shared" si="4"/>
        <v/>
      </c>
    </row>
    <row r="267" spans="4:6" x14ac:dyDescent="0.35">
      <c r="D267" s="27"/>
      <c r="E267" s="27"/>
      <c r="F267" s="29" t="str">
        <f t="shared" si="4"/>
        <v/>
      </c>
    </row>
    <row r="268" spans="4:6" x14ac:dyDescent="0.35">
      <c r="D268" s="27"/>
      <c r="E268" s="27"/>
      <c r="F268" s="29" t="str">
        <f t="shared" si="4"/>
        <v/>
      </c>
    </row>
    <row r="269" spans="4:6" x14ac:dyDescent="0.35">
      <c r="D269" s="27"/>
      <c r="E269" s="27"/>
      <c r="F269" s="29" t="str">
        <f t="shared" si="4"/>
        <v/>
      </c>
    </row>
    <row r="270" spans="4:6" x14ac:dyDescent="0.35">
      <c r="D270" s="27"/>
      <c r="E270" s="27"/>
      <c r="F270" s="29" t="str">
        <f t="shared" si="4"/>
        <v/>
      </c>
    </row>
    <row r="271" spans="4:6" x14ac:dyDescent="0.35">
      <c r="D271" s="27"/>
      <c r="E271" s="27"/>
      <c r="F271" s="29" t="str">
        <f t="shared" si="4"/>
        <v/>
      </c>
    </row>
    <row r="272" spans="4:6" x14ac:dyDescent="0.35">
      <c r="D272" s="27"/>
      <c r="E272" s="27"/>
      <c r="F272" s="29" t="str">
        <f t="shared" si="4"/>
        <v/>
      </c>
    </row>
    <row r="273" spans="4:6" x14ac:dyDescent="0.35">
      <c r="D273" s="27"/>
      <c r="E273" s="27"/>
      <c r="F273" s="29" t="str">
        <f t="shared" si="4"/>
        <v/>
      </c>
    </row>
    <row r="274" spans="4:6" x14ac:dyDescent="0.35">
      <c r="D274" s="27"/>
      <c r="E274" s="27"/>
      <c r="F274" s="29" t="str">
        <f t="shared" si="4"/>
        <v/>
      </c>
    </row>
    <row r="275" spans="4:6" x14ac:dyDescent="0.35">
      <c r="D275" s="27"/>
      <c r="E275" s="27"/>
      <c r="F275" s="29" t="str">
        <f t="shared" si="4"/>
        <v/>
      </c>
    </row>
    <row r="276" spans="4:6" x14ac:dyDescent="0.35">
      <c r="D276" s="27"/>
      <c r="E276" s="27"/>
      <c r="F276" s="29" t="str">
        <f t="shared" si="4"/>
        <v/>
      </c>
    </row>
    <row r="277" spans="4:6" x14ac:dyDescent="0.35">
      <c r="D277" s="27"/>
      <c r="E277" s="27"/>
      <c r="F277" s="29" t="str">
        <f t="shared" si="4"/>
        <v/>
      </c>
    </row>
    <row r="278" spans="4:6" x14ac:dyDescent="0.35">
      <c r="D278" s="27"/>
      <c r="E278" s="27"/>
      <c r="F278" s="29" t="str">
        <f t="shared" si="4"/>
        <v/>
      </c>
    </row>
    <row r="279" spans="4:6" x14ac:dyDescent="0.35">
      <c r="D279" s="27"/>
      <c r="E279" s="27"/>
      <c r="F279" s="29" t="str">
        <f t="shared" si="4"/>
        <v/>
      </c>
    </row>
    <row r="280" spans="4:6" x14ac:dyDescent="0.35">
      <c r="D280" s="27"/>
      <c r="E280" s="27"/>
      <c r="F280" s="29" t="str">
        <f t="shared" si="4"/>
        <v/>
      </c>
    </row>
    <row r="281" spans="4:6" x14ac:dyDescent="0.35">
      <c r="D281" s="27"/>
      <c r="E281" s="27"/>
      <c r="F281" s="29" t="str">
        <f t="shared" si="4"/>
        <v/>
      </c>
    </row>
    <row r="282" spans="4:6" x14ac:dyDescent="0.35">
      <c r="D282" s="27"/>
      <c r="E282" s="27"/>
      <c r="F282" s="29" t="str">
        <f t="shared" si="4"/>
        <v/>
      </c>
    </row>
    <row r="283" spans="4:6" x14ac:dyDescent="0.35">
      <c r="D283" s="27"/>
      <c r="E283" s="27"/>
      <c r="F283" s="29" t="str">
        <f t="shared" si="4"/>
        <v/>
      </c>
    </row>
    <row r="284" spans="4:6" x14ac:dyDescent="0.35">
      <c r="D284" s="27"/>
      <c r="E284" s="27"/>
      <c r="F284" s="29" t="str">
        <f t="shared" si="4"/>
        <v/>
      </c>
    </row>
    <row r="285" spans="4:6" x14ac:dyDescent="0.35">
      <c r="D285" s="27"/>
      <c r="E285" s="27"/>
      <c r="F285" s="29" t="str">
        <f t="shared" si="4"/>
        <v/>
      </c>
    </row>
    <row r="286" spans="4:6" x14ac:dyDescent="0.35">
      <c r="D286" s="27"/>
      <c r="E286" s="27"/>
      <c r="F286" s="29" t="str">
        <f t="shared" si="4"/>
        <v/>
      </c>
    </row>
    <row r="287" spans="4:6" x14ac:dyDescent="0.35">
      <c r="D287" s="27"/>
      <c r="E287" s="27"/>
      <c r="F287" s="29" t="str">
        <f t="shared" si="4"/>
        <v/>
      </c>
    </row>
    <row r="288" spans="4:6" x14ac:dyDescent="0.35">
      <c r="D288" s="27"/>
      <c r="E288" s="27"/>
      <c r="F288" s="29" t="str">
        <f t="shared" si="4"/>
        <v/>
      </c>
    </row>
    <row r="289" spans="4:6" x14ac:dyDescent="0.35">
      <c r="D289" s="27"/>
      <c r="E289" s="27"/>
      <c r="F289" s="29" t="str">
        <f t="shared" si="4"/>
        <v/>
      </c>
    </row>
    <row r="290" spans="4:6" x14ac:dyDescent="0.35">
      <c r="D290" s="27"/>
      <c r="E290" s="27"/>
      <c r="F290" s="29" t="str">
        <f t="shared" si="4"/>
        <v/>
      </c>
    </row>
    <row r="291" spans="4:6" x14ac:dyDescent="0.35">
      <c r="D291" s="27"/>
      <c r="E291" s="27"/>
      <c r="F291" s="29" t="str">
        <f t="shared" si="4"/>
        <v/>
      </c>
    </row>
    <row r="292" spans="4:6" x14ac:dyDescent="0.35">
      <c r="D292" s="27"/>
      <c r="E292" s="27"/>
      <c r="F292" s="29" t="str">
        <f t="shared" si="4"/>
        <v/>
      </c>
    </row>
    <row r="293" spans="4:6" x14ac:dyDescent="0.35">
      <c r="D293" s="27"/>
      <c r="E293" s="27"/>
      <c r="F293" s="29" t="str">
        <f t="shared" si="4"/>
        <v/>
      </c>
    </row>
    <row r="294" spans="4:6" x14ac:dyDescent="0.35">
      <c r="D294" s="27"/>
      <c r="E294" s="27"/>
      <c r="F294" s="29" t="str">
        <f t="shared" si="4"/>
        <v/>
      </c>
    </row>
    <row r="295" spans="4:6" x14ac:dyDescent="0.35">
      <c r="D295" s="27"/>
      <c r="E295" s="27"/>
      <c r="F295" s="29" t="str">
        <f t="shared" si="4"/>
        <v/>
      </c>
    </row>
    <row r="296" spans="4:6" x14ac:dyDescent="0.35">
      <c r="D296" s="27"/>
      <c r="E296" s="27"/>
      <c r="F296" s="29" t="str">
        <f t="shared" si="4"/>
        <v/>
      </c>
    </row>
    <row r="297" spans="4:6" x14ac:dyDescent="0.35">
      <c r="D297" s="27"/>
      <c r="E297" s="27"/>
      <c r="F297" s="29" t="str">
        <f t="shared" si="4"/>
        <v/>
      </c>
    </row>
    <row r="298" spans="4:6" x14ac:dyDescent="0.35">
      <c r="D298" s="27"/>
      <c r="E298" s="27"/>
      <c r="F298" s="29" t="str">
        <f t="shared" si="4"/>
        <v/>
      </c>
    </row>
    <row r="299" spans="4:6" x14ac:dyDescent="0.35">
      <c r="D299" s="27"/>
      <c r="E299" s="27"/>
      <c r="F299" s="29" t="str">
        <f t="shared" si="4"/>
        <v/>
      </c>
    </row>
    <row r="300" spans="4:6" x14ac:dyDescent="0.35">
      <c r="D300" s="27"/>
      <c r="E300" s="27"/>
      <c r="F300" s="29" t="str">
        <f t="shared" si="4"/>
        <v/>
      </c>
    </row>
    <row r="301" spans="4:6" x14ac:dyDescent="0.35">
      <c r="D301" s="27"/>
      <c r="E301" s="27"/>
      <c r="F301" s="29" t="str">
        <f t="shared" si="4"/>
        <v/>
      </c>
    </row>
    <row r="302" spans="4:6" x14ac:dyDescent="0.35">
      <c r="D302" s="27"/>
      <c r="E302" s="27"/>
      <c r="F302" s="29" t="str">
        <f t="shared" si="4"/>
        <v/>
      </c>
    </row>
    <row r="303" spans="4:6" x14ac:dyDescent="0.35">
      <c r="D303" s="27"/>
      <c r="E303" s="27"/>
      <c r="F303" s="29" t="str">
        <f t="shared" si="4"/>
        <v/>
      </c>
    </row>
    <row r="304" spans="4:6" x14ac:dyDescent="0.35">
      <c r="D304" s="27"/>
      <c r="E304" s="27"/>
      <c r="F304" s="29" t="str">
        <f t="shared" si="4"/>
        <v/>
      </c>
    </row>
    <row r="305" spans="4:6" x14ac:dyDescent="0.35">
      <c r="D305" s="27"/>
      <c r="E305" s="27"/>
      <c r="F305" s="29" t="str">
        <f t="shared" si="4"/>
        <v/>
      </c>
    </row>
    <row r="306" spans="4:6" x14ac:dyDescent="0.35">
      <c r="D306" s="27"/>
      <c r="E306" s="27"/>
      <c r="F306" s="29" t="str">
        <f t="shared" si="4"/>
        <v/>
      </c>
    </row>
    <row r="307" spans="4:6" x14ac:dyDescent="0.35">
      <c r="D307" s="27"/>
      <c r="E307" s="27"/>
      <c r="F307" s="29" t="str">
        <f t="shared" si="4"/>
        <v/>
      </c>
    </row>
    <row r="308" spans="4:6" x14ac:dyDescent="0.35">
      <c r="D308" s="27"/>
      <c r="E308" s="27"/>
      <c r="F308" s="29" t="str">
        <f t="shared" si="4"/>
        <v/>
      </c>
    </row>
    <row r="309" spans="4:6" x14ac:dyDescent="0.35">
      <c r="D309" s="27"/>
      <c r="E309" s="27"/>
      <c r="F309" s="29" t="str">
        <f t="shared" si="4"/>
        <v/>
      </c>
    </row>
    <row r="310" spans="4:6" x14ac:dyDescent="0.35">
      <c r="D310" s="27"/>
      <c r="E310" s="27"/>
      <c r="F310" s="29" t="str">
        <f t="shared" si="4"/>
        <v/>
      </c>
    </row>
    <row r="311" spans="4:6" x14ac:dyDescent="0.35">
      <c r="D311" s="27"/>
      <c r="E311" s="27"/>
      <c r="F311" s="29" t="str">
        <f t="shared" si="4"/>
        <v/>
      </c>
    </row>
    <row r="312" spans="4:6" x14ac:dyDescent="0.35">
      <c r="D312" s="27"/>
      <c r="E312" s="27"/>
      <c r="F312" s="29" t="str">
        <f t="shared" si="4"/>
        <v/>
      </c>
    </row>
    <row r="313" spans="4:6" x14ac:dyDescent="0.35">
      <c r="D313" s="27"/>
      <c r="E313" s="27"/>
      <c r="F313" s="29" t="str">
        <f t="shared" si="4"/>
        <v/>
      </c>
    </row>
    <row r="314" spans="4:6" x14ac:dyDescent="0.35">
      <c r="D314" s="27"/>
      <c r="E314" s="27"/>
      <c r="F314" s="29" t="str">
        <f t="shared" si="4"/>
        <v/>
      </c>
    </row>
    <row r="315" spans="4:6" x14ac:dyDescent="0.35">
      <c r="D315" s="27"/>
      <c r="E315" s="27"/>
      <c r="F315" s="29" t="str">
        <f t="shared" si="4"/>
        <v/>
      </c>
    </row>
    <row r="316" spans="4:6" x14ac:dyDescent="0.35">
      <c r="D316" s="27"/>
      <c r="E316" s="27"/>
      <c r="F316" s="29" t="str">
        <f t="shared" si="4"/>
        <v/>
      </c>
    </row>
    <row r="317" spans="4:6" x14ac:dyDescent="0.35">
      <c r="D317" s="27"/>
      <c r="E317" s="27"/>
      <c r="F317" s="29" t="str">
        <f t="shared" si="4"/>
        <v/>
      </c>
    </row>
    <row r="318" spans="4:6" x14ac:dyDescent="0.35">
      <c r="D318" s="27"/>
      <c r="E318" s="27"/>
      <c r="F318" s="29" t="str">
        <f t="shared" si="4"/>
        <v/>
      </c>
    </row>
    <row r="319" spans="4:6" x14ac:dyDescent="0.35">
      <c r="D319" s="27"/>
      <c r="E319" s="27"/>
      <c r="F319" s="29" t="str">
        <f t="shared" si="4"/>
        <v/>
      </c>
    </row>
    <row r="320" spans="4:6" x14ac:dyDescent="0.35">
      <c r="D320" s="27"/>
      <c r="E320" s="27"/>
      <c r="F320" s="29" t="str">
        <f t="shared" si="4"/>
        <v/>
      </c>
    </row>
    <row r="321" spans="4:6" x14ac:dyDescent="0.35">
      <c r="D321" s="27"/>
      <c r="E321" s="27"/>
      <c r="F321" s="29" t="str">
        <f t="shared" si="4"/>
        <v/>
      </c>
    </row>
    <row r="322" spans="4:6" x14ac:dyDescent="0.35">
      <c r="D322" s="27"/>
      <c r="E322" s="27"/>
      <c r="F322" s="29" t="str">
        <f t="shared" si="4"/>
        <v/>
      </c>
    </row>
    <row r="323" spans="4:6" x14ac:dyDescent="0.35">
      <c r="D323" s="27"/>
      <c r="E323" s="27"/>
      <c r="F323" s="29" t="str">
        <f t="shared" si="4"/>
        <v/>
      </c>
    </row>
    <row r="324" spans="4:6" x14ac:dyDescent="0.35">
      <c r="D324" s="27"/>
      <c r="E324" s="27"/>
      <c r="F324" s="29" t="str">
        <f t="shared" si="4"/>
        <v/>
      </c>
    </row>
    <row r="325" spans="4:6" x14ac:dyDescent="0.35">
      <c r="D325" s="27"/>
      <c r="E325" s="27"/>
      <c r="F325" s="29" t="str">
        <f t="shared" si="4"/>
        <v/>
      </c>
    </row>
    <row r="326" spans="4:6" x14ac:dyDescent="0.35">
      <c r="D326" s="27"/>
      <c r="E326" s="27"/>
      <c r="F326" s="29" t="str">
        <f t="shared" si="4"/>
        <v/>
      </c>
    </row>
    <row r="327" spans="4:6" x14ac:dyDescent="0.35">
      <c r="D327" s="27"/>
      <c r="E327" s="27"/>
      <c r="F327" s="29" t="str">
        <f t="shared" ref="F327:F390" si="5">IF(E327="","",E327/100)</f>
        <v/>
      </c>
    </row>
    <row r="328" spans="4:6" x14ac:dyDescent="0.35">
      <c r="D328" s="27"/>
      <c r="E328" s="27"/>
      <c r="F328" s="29" t="str">
        <f t="shared" si="5"/>
        <v/>
      </c>
    </row>
    <row r="329" spans="4:6" x14ac:dyDescent="0.35">
      <c r="D329" s="27"/>
      <c r="E329" s="27"/>
      <c r="F329" s="29" t="str">
        <f t="shared" si="5"/>
        <v/>
      </c>
    </row>
    <row r="330" spans="4:6" x14ac:dyDescent="0.35">
      <c r="D330" s="27"/>
      <c r="E330" s="27"/>
      <c r="F330" s="29" t="str">
        <f t="shared" si="5"/>
        <v/>
      </c>
    </row>
    <row r="331" spans="4:6" x14ac:dyDescent="0.35">
      <c r="D331" s="27"/>
      <c r="E331" s="27"/>
      <c r="F331" s="29" t="str">
        <f t="shared" si="5"/>
        <v/>
      </c>
    </row>
    <row r="332" spans="4:6" x14ac:dyDescent="0.35">
      <c r="D332" s="27"/>
      <c r="E332" s="27"/>
      <c r="F332" s="29" t="str">
        <f t="shared" si="5"/>
        <v/>
      </c>
    </row>
    <row r="333" spans="4:6" x14ac:dyDescent="0.35">
      <c r="D333" s="27"/>
      <c r="E333" s="27"/>
      <c r="F333" s="29" t="str">
        <f t="shared" si="5"/>
        <v/>
      </c>
    </row>
    <row r="334" spans="4:6" x14ac:dyDescent="0.35">
      <c r="D334" s="27"/>
      <c r="E334" s="27"/>
      <c r="F334" s="29" t="str">
        <f t="shared" si="5"/>
        <v/>
      </c>
    </row>
    <row r="335" spans="4:6" x14ac:dyDescent="0.35">
      <c r="D335" s="27"/>
      <c r="E335" s="27"/>
      <c r="F335" s="29" t="str">
        <f t="shared" si="5"/>
        <v/>
      </c>
    </row>
    <row r="336" spans="4:6" x14ac:dyDescent="0.35">
      <c r="D336" s="27"/>
      <c r="E336" s="27"/>
      <c r="F336" s="29" t="str">
        <f t="shared" si="5"/>
        <v/>
      </c>
    </row>
    <row r="337" spans="4:6" x14ac:dyDescent="0.35">
      <c r="D337" s="27"/>
      <c r="E337" s="27"/>
      <c r="F337" s="29" t="str">
        <f t="shared" si="5"/>
        <v/>
      </c>
    </row>
    <row r="338" spans="4:6" x14ac:dyDescent="0.35">
      <c r="D338" s="27"/>
      <c r="E338" s="27"/>
      <c r="F338" s="29" t="str">
        <f t="shared" si="5"/>
        <v/>
      </c>
    </row>
    <row r="339" spans="4:6" x14ac:dyDescent="0.35">
      <c r="D339" s="27"/>
      <c r="E339" s="27"/>
      <c r="F339" s="29" t="str">
        <f t="shared" si="5"/>
        <v/>
      </c>
    </row>
    <row r="340" spans="4:6" x14ac:dyDescent="0.35">
      <c r="D340" s="27"/>
      <c r="E340" s="27"/>
      <c r="F340" s="29" t="str">
        <f t="shared" si="5"/>
        <v/>
      </c>
    </row>
    <row r="341" spans="4:6" x14ac:dyDescent="0.35">
      <c r="D341" s="27"/>
      <c r="E341" s="27"/>
      <c r="F341" s="29" t="str">
        <f t="shared" si="5"/>
        <v/>
      </c>
    </row>
    <row r="342" spans="4:6" x14ac:dyDescent="0.35">
      <c r="D342" s="27"/>
      <c r="E342" s="27"/>
      <c r="F342" s="29" t="str">
        <f t="shared" si="5"/>
        <v/>
      </c>
    </row>
    <row r="343" spans="4:6" x14ac:dyDescent="0.35">
      <c r="D343" s="27"/>
      <c r="E343" s="27"/>
      <c r="F343" s="29" t="str">
        <f t="shared" si="5"/>
        <v/>
      </c>
    </row>
    <row r="344" spans="4:6" x14ac:dyDescent="0.35">
      <c r="D344" s="27"/>
      <c r="E344" s="27"/>
      <c r="F344" s="29" t="str">
        <f t="shared" si="5"/>
        <v/>
      </c>
    </row>
    <row r="345" spans="4:6" x14ac:dyDescent="0.35">
      <c r="D345" s="27"/>
      <c r="E345" s="27"/>
      <c r="F345" s="29" t="str">
        <f t="shared" si="5"/>
        <v/>
      </c>
    </row>
    <row r="346" spans="4:6" x14ac:dyDescent="0.35">
      <c r="D346" s="27"/>
      <c r="E346" s="27"/>
      <c r="F346" s="29" t="str">
        <f t="shared" si="5"/>
        <v/>
      </c>
    </row>
    <row r="347" spans="4:6" x14ac:dyDescent="0.35">
      <c r="D347" s="27"/>
      <c r="E347" s="27"/>
      <c r="F347" s="29" t="str">
        <f t="shared" si="5"/>
        <v/>
      </c>
    </row>
    <row r="348" spans="4:6" x14ac:dyDescent="0.35">
      <c r="D348" s="27"/>
      <c r="E348" s="27"/>
      <c r="F348" s="29" t="str">
        <f t="shared" si="5"/>
        <v/>
      </c>
    </row>
    <row r="349" spans="4:6" x14ac:dyDescent="0.35">
      <c r="D349" s="27"/>
      <c r="E349" s="27"/>
      <c r="F349" s="29" t="str">
        <f t="shared" si="5"/>
        <v/>
      </c>
    </row>
    <row r="350" spans="4:6" x14ac:dyDescent="0.35">
      <c r="D350" s="27"/>
      <c r="E350" s="27"/>
      <c r="F350" s="29" t="str">
        <f t="shared" si="5"/>
        <v/>
      </c>
    </row>
    <row r="351" spans="4:6" x14ac:dyDescent="0.35">
      <c r="D351" s="27"/>
      <c r="E351" s="27"/>
      <c r="F351" s="29" t="str">
        <f t="shared" si="5"/>
        <v/>
      </c>
    </row>
    <row r="352" spans="4:6" x14ac:dyDescent="0.35">
      <c r="D352" s="27"/>
      <c r="E352" s="27"/>
      <c r="F352" s="29" t="str">
        <f t="shared" si="5"/>
        <v/>
      </c>
    </row>
    <row r="353" spans="4:6" x14ac:dyDescent="0.35">
      <c r="D353" s="27"/>
      <c r="E353" s="27"/>
      <c r="F353" s="29" t="str">
        <f t="shared" si="5"/>
        <v/>
      </c>
    </row>
    <row r="354" spans="4:6" x14ac:dyDescent="0.35">
      <c r="D354" s="27"/>
      <c r="E354" s="27"/>
      <c r="F354" s="29" t="str">
        <f t="shared" si="5"/>
        <v/>
      </c>
    </row>
    <row r="355" spans="4:6" x14ac:dyDescent="0.35">
      <c r="D355" s="27"/>
      <c r="E355" s="27"/>
      <c r="F355" s="29" t="str">
        <f t="shared" si="5"/>
        <v/>
      </c>
    </row>
    <row r="356" spans="4:6" x14ac:dyDescent="0.35">
      <c r="D356" s="27"/>
      <c r="E356" s="27"/>
      <c r="F356" s="29" t="str">
        <f t="shared" si="5"/>
        <v/>
      </c>
    </row>
    <row r="357" spans="4:6" x14ac:dyDescent="0.35">
      <c r="D357" s="27"/>
      <c r="E357" s="27"/>
      <c r="F357" s="29" t="str">
        <f t="shared" si="5"/>
        <v/>
      </c>
    </row>
    <row r="358" spans="4:6" x14ac:dyDescent="0.35">
      <c r="D358" s="27"/>
      <c r="E358" s="27"/>
      <c r="F358" s="29" t="str">
        <f t="shared" si="5"/>
        <v/>
      </c>
    </row>
    <row r="359" spans="4:6" x14ac:dyDescent="0.35">
      <c r="D359" s="27"/>
      <c r="E359" s="27"/>
      <c r="F359" s="29" t="str">
        <f t="shared" si="5"/>
        <v/>
      </c>
    </row>
    <row r="360" spans="4:6" x14ac:dyDescent="0.35">
      <c r="D360" s="27"/>
      <c r="E360" s="27"/>
      <c r="F360" s="29" t="str">
        <f t="shared" si="5"/>
        <v/>
      </c>
    </row>
    <row r="361" spans="4:6" x14ac:dyDescent="0.35">
      <c r="D361" s="27"/>
      <c r="E361" s="27"/>
      <c r="F361" s="29" t="str">
        <f t="shared" si="5"/>
        <v/>
      </c>
    </row>
    <row r="362" spans="4:6" x14ac:dyDescent="0.35">
      <c r="D362" s="27"/>
      <c r="E362" s="27"/>
      <c r="F362" s="29" t="str">
        <f t="shared" si="5"/>
        <v/>
      </c>
    </row>
    <row r="363" spans="4:6" x14ac:dyDescent="0.35">
      <c r="D363" s="27"/>
      <c r="E363" s="27"/>
      <c r="F363" s="29" t="str">
        <f t="shared" si="5"/>
        <v/>
      </c>
    </row>
    <row r="364" spans="4:6" x14ac:dyDescent="0.35">
      <c r="D364" s="27"/>
      <c r="E364" s="27"/>
      <c r="F364" s="29" t="str">
        <f t="shared" si="5"/>
        <v/>
      </c>
    </row>
    <row r="365" spans="4:6" x14ac:dyDescent="0.35">
      <c r="D365" s="27"/>
      <c r="E365" s="27"/>
      <c r="F365" s="29" t="str">
        <f t="shared" si="5"/>
        <v/>
      </c>
    </row>
    <row r="366" spans="4:6" x14ac:dyDescent="0.35">
      <c r="D366" s="27"/>
      <c r="E366" s="27"/>
      <c r="F366" s="29" t="str">
        <f t="shared" si="5"/>
        <v/>
      </c>
    </row>
    <row r="367" spans="4:6" x14ac:dyDescent="0.35">
      <c r="D367" s="27"/>
      <c r="E367" s="27"/>
      <c r="F367" s="29" t="str">
        <f t="shared" si="5"/>
        <v/>
      </c>
    </row>
    <row r="368" spans="4:6" x14ac:dyDescent="0.35">
      <c r="D368" s="27"/>
      <c r="E368" s="27"/>
      <c r="F368" s="29" t="str">
        <f t="shared" si="5"/>
        <v/>
      </c>
    </row>
    <row r="369" spans="4:6" x14ac:dyDescent="0.35">
      <c r="D369" s="27"/>
      <c r="E369" s="27"/>
      <c r="F369" s="29" t="str">
        <f t="shared" si="5"/>
        <v/>
      </c>
    </row>
    <row r="370" spans="4:6" x14ac:dyDescent="0.35">
      <c r="D370" s="27"/>
      <c r="E370" s="27"/>
      <c r="F370" s="29" t="str">
        <f t="shared" si="5"/>
        <v/>
      </c>
    </row>
    <row r="371" spans="4:6" x14ac:dyDescent="0.35">
      <c r="D371" s="27"/>
      <c r="E371" s="27"/>
      <c r="F371" s="29" t="str">
        <f t="shared" si="5"/>
        <v/>
      </c>
    </row>
    <row r="372" spans="4:6" x14ac:dyDescent="0.35">
      <c r="D372" s="27"/>
      <c r="E372" s="27"/>
      <c r="F372" s="29" t="str">
        <f t="shared" si="5"/>
        <v/>
      </c>
    </row>
    <row r="373" spans="4:6" x14ac:dyDescent="0.35">
      <c r="D373" s="27"/>
      <c r="E373" s="27"/>
      <c r="F373" s="29" t="str">
        <f t="shared" si="5"/>
        <v/>
      </c>
    </row>
    <row r="374" spans="4:6" x14ac:dyDescent="0.35">
      <c r="D374" s="27"/>
      <c r="E374" s="27"/>
      <c r="F374" s="29" t="str">
        <f t="shared" si="5"/>
        <v/>
      </c>
    </row>
    <row r="375" spans="4:6" x14ac:dyDescent="0.35">
      <c r="D375" s="27"/>
      <c r="E375" s="27"/>
      <c r="F375" s="29" t="str">
        <f t="shared" si="5"/>
        <v/>
      </c>
    </row>
    <row r="376" spans="4:6" x14ac:dyDescent="0.35">
      <c r="D376" s="27"/>
      <c r="E376" s="27"/>
      <c r="F376" s="29" t="str">
        <f t="shared" si="5"/>
        <v/>
      </c>
    </row>
    <row r="377" spans="4:6" x14ac:dyDescent="0.35">
      <c r="D377" s="27"/>
      <c r="E377" s="27"/>
      <c r="F377" s="29" t="str">
        <f t="shared" si="5"/>
        <v/>
      </c>
    </row>
    <row r="378" spans="4:6" x14ac:dyDescent="0.35">
      <c r="D378" s="27"/>
      <c r="E378" s="27"/>
      <c r="F378" s="29" t="str">
        <f t="shared" si="5"/>
        <v/>
      </c>
    </row>
    <row r="379" spans="4:6" x14ac:dyDescent="0.35">
      <c r="D379" s="27"/>
      <c r="E379" s="27"/>
      <c r="F379" s="29" t="str">
        <f t="shared" si="5"/>
        <v/>
      </c>
    </row>
    <row r="380" spans="4:6" x14ac:dyDescent="0.35">
      <c r="D380" s="27"/>
      <c r="E380" s="27"/>
      <c r="F380" s="29" t="str">
        <f t="shared" si="5"/>
        <v/>
      </c>
    </row>
    <row r="381" spans="4:6" x14ac:dyDescent="0.35">
      <c r="D381" s="27"/>
      <c r="E381" s="27"/>
      <c r="F381" s="29" t="str">
        <f t="shared" si="5"/>
        <v/>
      </c>
    </row>
    <row r="382" spans="4:6" x14ac:dyDescent="0.35">
      <c r="D382" s="27"/>
      <c r="E382" s="27"/>
      <c r="F382" s="29" t="str">
        <f t="shared" si="5"/>
        <v/>
      </c>
    </row>
    <row r="383" spans="4:6" x14ac:dyDescent="0.35">
      <c r="D383" s="27"/>
      <c r="E383" s="27"/>
      <c r="F383" s="29" t="str">
        <f t="shared" si="5"/>
        <v/>
      </c>
    </row>
    <row r="384" spans="4:6" x14ac:dyDescent="0.35">
      <c r="D384" s="27"/>
      <c r="E384" s="27"/>
      <c r="F384" s="29" t="str">
        <f t="shared" si="5"/>
        <v/>
      </c>
    </row>
    <row r="385" spans="4:6" x14ac:dyDescent="0.35">
      <c r="D385" s="27"/>
      <c r="E385" s="27"/>
      <c r="F385" s="29" t="str">
        <f t="shared" si="5"/>
        <v/>
      </c>
    </row>
    <row r="386" spans="4:6" x14ac:dyDescent="0.35">
      <c r="D386" s="27"/>
      <c r="E386" s="27"/>
      <c r="F386" s="29" t="str">
        <f t="shared" si="5"/>
        <v/>
      </c>
    </row>
    <row r="387" spans="4:6" x14ac:dyDescent="0.35">
      <c r="D387" s="27"/>
      <c r="E387" s="27"/>
      <c r="F387" s="29" t="str">
        <f t="shared" si="5"/>
        <v/>
      </c>
    </row>
    <row r="388" spans="4:6" x14ac:dyDescent="0.35">
      <c r="D388" s="27"/>
      <c r="E388" s="27"/>
      <c r="F388" s="29" t="str">
        <f t="shared" si="5"/>
        <v/>
      </c>
    </row>
    <row r="389" spans="4:6" x14ac:dyDescent="0.35">
      <c r="D389" s="27"/>
      <c r="E389" s="27"/>
      <c r="F389" s="29" t="str">
        <f t="shared" si="5"/>
        <v/>
      </c>
    </row>
    <row r="390" spans="4:6" x14ac:dyDescent="0.35">
      <c r="D390" s="27"/>
      <c r="E390" s="27"/>
      <c r="F390" s="29" t="str">
        <f t="shared" si="5"/>
        <v/>
      </c>
    </row>
    <row r="391" spans="4:6" x14ac:dyDescent="0.35">
      <c r="D391" s="27"/>
      <c r="E391" s="27"/>
      <c r="F391" s="29" t="str">
        <f t="shared" ref="F391:F454" si="6">IF(E391="","",E391/100)</f>
        <v/>
      </c>
    </row>
    <row r="392" spans="4:6" x14ac:dyDescent="0.35">
      <c r="D392" s="27"/>
      <c r="E392" s="27"/>
      <c r="F392" s="29" t="str">
        <f t="shared" si="6"/>
        <v/>
      </c>
    </row>
    <row r="393" spans="4:6" x14ac:dyDescent="0.35">
      <c r="D393" s="27"/>
      <c r="E393" s="27"/>
      <c r="F393" s="29" t="str">
        <f t="shared" si="6"/>
        <v/>
      </c>
    </row>
    <row r="394" spans="4:6" x14ac:dyDescent="0.35">
      <c r="D394" s="27"/>
      <c r="E394" s="27"/>
      <c r="F394" s="29" t="str">
        <f t="shared" si="6"/>
        <v/>
      </c>
    </row>
    <row r="395" spans="4:6" x14ac:dyDescent="0.35">
      <c r="D395" s="27"/>
      <c r="E395" s="27"/>
      <c r="F395" s="29" t="str">
        <f t="shared" si="6"/>
        <v/>
      </c>
    </row>
    <row r="396" spans="4:6" x14ac:dyDescent="0.35">
      <c r="D396" s="27"/>
      <c r="E396" s="27"/>
      <c r="F396" s="29" t="str">
        <f t="shared" si="6"/>
        <v/>
      </c>
    </row>
    <row r="397" spans="4:6" x14ac:dyDescent="0.35">
      <c r="D397" s="27"/>
      <c r="E397" s="27"/>
      <c r="F397" s="29" t="str">
        <f t="shared" si="6"/>
        <v/>
      </c>
    </row>
    <row r="398" spans="4:6" x14ac:dyDescent="0.35">
      <c r="D398" s="27"/>
      <c r="E398" s="27"/>
      <c r="F398" s="29" t="str">
        <f t="shared" si="6"/>
        <v/>
      </c>
    </row>
    <row r="399" spans="4:6" x14ac:dyDescent="0.35">
      <c r="D399" s="27"/>
      <c r="E399" s="27"/>
      <c r="F399" s="29" t="str">
        <f t="shared" si="6"/>
        <v/>
      </c>
    </row>
    <row r="400" spans="4:6" x14ac:dyDescent="0.35">
      <c r="D400" s="27"/>
      <c r="E400" s="27"/>
      <c r="F400" s="29" t="str">
        <f t="shared" si="6"/>
        <v/>
      </c>
    </row>
    <row r="401" spans="4:6" x14ac:dyDescent="0.35">
      <c r="D401" s="27"/>
      <c r="E401" s="27"/>
      <c r="F401" s="29" t="str">
        <f t="shared" si="6"/>
        <v/>
      </c>
    </row>
    <row r="402" spans="4:6" x14ac:dyDescent="0.35">
      <c r="D402" s="27"/>
      <c r="E402" s="27"/>
      <c r="F402" s="29" t="str">
        <f t="shared" si="6"/>
        <v/>
      </c>
    </row>
    <row r="403" spans="4:6" x14ac:dyDescent="0.35">
      <c r="D403" s="27"/>
      <c r="E403" s="27"/>
      <c r="F403" s="29" t="str">
        <f t="shared" si="6"/>
        <v/>
      </c>
    </row>
    <row r="404" spans="4:6" x14ac:dyDescent="0.35">
      <c r="D404" s="27"/>
      <c r="E404" s="27"/>
      <c r="F404" s="29" t="str">
        <f t="shared" si="6"/>
        <v/>
      </c>
    </row>
    <row r="405" spans="4:6" x14ac:dyDescent="0.35">
      <c r="D405" s="27"/>
      <c r="E405" s="27"/>
      <c r="F405" s="29" t="str">
        <f t="shared" si="6"/>
        <v/>
      </c>
    </row>
    <row r="406" spans="4:6" x14ac:dyDescent="0.35">
      <c r="D406" s="27"/>
      <c r="E406" s="27"/>
      <c r="F406" s="29" t="str">
        <f t="shared" si="6"/>
        <v/>
      </c>
    </row>
    <row r="407" spans="4:6" x14ac:dyDescent="0.35">
      <c r="D407" s="27"/>
      <c r="E407" s="27"/>
      <c r="F407" s="29" t="str">
        <f t="shared" si="6"/>
        <v/>
      </c>
    </row>
    <row r="408" spans="4:6" x14ac:dyDescent="0.35">
      <c r="D408" s="27"/>
      <c r="E408" s="27"/>
      <c r="F408" s="29" t="str">
        <f t="shared" si="6"/>
        <v/>
      </c>
    </row>
    <row r="409" spans="4:6" x14ac:dyDescent="0.35">
      <c r="D409" s="27"/>
      <c r="E409" s="27"/>
      <c r="F409" s="29" t="str">
        <f t="shared" si="6"/>
        <v/>
      </c>
    </row>
    <row r="410" spans="4:6" x14ac:dyDescent="0.35">
      <c r="D410" s="27"/>
      <c r="E410" s="27"/>
      <c r="F410" s="29" t="str">
        <f t="shared" si="6"/>
        <v/>
      </c>
    </row>
    <row r="411" spans="4:6" x14ac:dyDescent="0.35">
      <c r="D411" s="27"/>
      <c r="E411" s="27"/>
      <c r="F411" s="29" t="str">
        <f t="shared" si="6"/>
        <v/>
      </c>
    </row>
    <row r="412" spans="4:6" x14ac:dyDescent="0.35">
      <c r="D412" s="27"/>
      <c r="E412" s="27"/>
      <c r="F412" s="29" t="str">
        <f t="shared" si="6"/>
        <v/>
      </c>
    </row>
    <row r="413" spans="4:6" x14ac:dyDescent="0.35">
      <c r="D413" s="27"/>
      <c r="E413" s="27"/>
      <c r="F413" s="29" t="str">
        <f t="shared" si="6"/>
        <v/>
      </c>
    </row>
    <row r="414" spans="4:6" x14ac:dyDescent="0.35">
      <c r="D414" s="27"/>
      <c r="E414" s="27"/>
      <c r="F414" s="29" t="str">
        <f t="shared" si="6"/>
        <v/>
      </c>
    </row>
    <row r="415" spans="4:6" x14ac:dyDescent="0.35">
      <c r="D415" s="27"/>
      <c r="E415" s="27"/>
      <c r="F415" s="29" t="str">
        <f t="shared" si="6"/>
        <v/>
      </c>
    </row>
    <row r="416" spans="4:6" x14ac:dyDescent="0.35">
      <c r="D416" s="27"/>
      <c r="E416" s="27"/>
      <c r="F416" s="29" t="str">
        <f t="shared" si="6"/>
        <v/>
      </c>
    </row>
    <row r="417" spans="4:6" x14ac:dyDescent="0.35">
      <c r="D417" s="27"/>
      <c r="E417" s="27"/>
      <c r="F417" s="29" t="str">
        <f t="shared" si="6"/>
        <v/>
      </c>
    </row>
    <row r="418" spans="4:6" x14ac:dyDescent="0.35">
      <c r="D418" s="27"/>
      <c r="E418" s="27"/>
      <c r="F418" s="29" t="str">
        <f t="shared" si="6"/>
        <v/>
      </c>
    </row>
    <row r="419" spans="4:6" x14ac:dyDescent="0.35">
      <c r="D419" s="27"/>
      <c r="E419" s="27"/>
      <c r="F419" s="29" t="str">
        <f t="shared" si="6"/>
        <v/>
      </c>
    </row>
    <row r="420" spans="4:6" x14ac:dyDescent="0.35">
      <c r="D420" s="27"/>
      <c r="E420" s="27"/>
      <c r="F420" s="29" t="str">
        <f t="shared" si="6"/>
        <v/>
      </c>
    </row>
    <row r="421" spans="4:6" x14ac:dyDescent="0.35">
      <c r="D421" s="27"/>
      <c r="E421" s="27"/>
      <c r="F421" s="29" t="str">
        <f t="shared" si="6"/>
        <v/>
      </c>
    </row>
    <row r="422" spans="4:6" x14ac:dyDescent="0.35">
      <c r="D422" s="27"/>
      <c r="E422" s="27"/>
      <c r="F422" s="29" t="str">
        <f t="shared" si="6"/>
        <v/>
      </c>
    </row>
    <row r="423" spans="4:6" x14ac:dyDescent="0.35">
      <c r="D423" s="27"/>
      <c r="E423" s="27"/>
      <c r="F423" s="29" t="str">
        <f t="shared" si="6"/>
        <v/>
      </c>
    </row>
    <row r="424" spans="4:6" x14ac:dyDescent="0.35">
      <c r="D424" s="27"/>
      <c r="E424" s="27"/>
      <c r="F424" s="29" t="str">
        <f t="shared" si="6"/>
        <v/>
      </c>
    </row>
    <row r="425" spans="4:6" x14ac:dyDescent="0.35">
      <c r="D425" s="27"/>
      <c r="E425" s="27"/>
      <c r="F425" s="29" t="str">
        <f t="shared" si="6"/>
        <v/>
      </c>
    </row>
    <row r="426" spans="4:6" x14ac:dyDescent="0.35">
      <c r="D426" s="27"/>
      <c r="E426" s="27"/>
      <c r="F426" s="29" t="str">
        <f t="shared" si="6"/>
        <v/>
      </c>
    </row>
    <row r="427" spans="4:6" x14ac:dyDescent="0.35">
      <c r="D427" s="27"/>
      <c r="E427" s="27"/>
      <c r="F427" s="29" t="str">
        <f t="shared" si="6"/>
        <v/>
      </c>
    </row>
    <row r="428" spans="4:6" x14ac:dyDescent="0.35">
      <c r="D428" s="27"/>
      <c r="E428" s="27"/>
      <c r="F428" s="29" t="str">
        <f t="shared" si="6"/>
        <v/>
      </c>
    </row>
    <row r="429" spans="4:6" x14ac:dyDescent="0.35">
      <c r="D429" s="27"/>
      <c r="E429" s="27"/>
      <c r="F429" s="29" t="str">
        <f t="shared" si="6"/>
        <v/>
      </c>
    </row>
    <row r="430" spans="4:6" x14ac:dyDescent="0.35">
      <c r="D430" s="27"/>
      <c r="E430" s="27"/>
      <c r="F430" s="29" t="str">
        <f t="shared" si="6"/>
        <v/>
      </c>
    </row>
    <row r="431" spans="4:6" x14ac:dyDescent="0.35">
      <c r="D431" s="27"/>
      <c r="E431" s="27"/>
      <c r="F431" s="29" t="str">
        <f t="shared" si="6"/>
        <v/>
      </c>
    </row>
    <row r="432" spans="4:6" x14ac:dyDescent="0.35">
      <c r="D432" s="27"/>
      <c r="E432" s="27"/>
      <c r="F432" s="29" t="str">
        <f t="shared" si="6"/>
        <v/>
      </c>
    </row>
    <row r="433" spans="4:6" x14ac:dyDescent="0.35">
      <c r="D433" s="27"/>
      <c r="E433" s="27"/>
      <c r="F433" s="29" t="str">
        <f t="shared" si="6"/>
        <v/>
      </c>
    </row>
    <row r="434" spans="4:6" x14ac:dyDescent="0.35">
      <c r="D434" s="27"/>
      <c r="E434" s="27"/>
      <c r="F434" s="29" t="str">
        <f t="shared" si="6"/>
        <v/>
      </c>
    </row>
    <row r="435" spans="4:6" x14ac:dyDescent="0.35">
      <c r="D435" s="27"/>
      <c r="E435" s="27"/>
      <c r="F435" s="29" t="str">
        <f t="shared" si="6"/>
        <v/>
      </c>
    </row>
    <row r="436" spans="4:6" x14ac:dyDescent="0.35">
      <c r="D436" s="27"/>
      <c r="E436" s="27"/>
      <c r="F436" s="29" t="str">
        <f t="shared" si="6"/>
        <v/>
      </c>
    </row>
    <row r="437" spans="4:6" x14ac:dyDescent="0.35">
      <c r="D437" s="27"/>
      <c r="E437" s="27"/>
      <c r="F437" s="29" t="str">
        <f t="shared" si="6"/>
        <v/>
      </c>
    </row>
    <row r="438" spans="4:6" x14ac:dyDescent="0.35">
      <c r="D438" s="27"/>
      <c r="E438" s="27"/>
      <c r="F438" s="29" t="str">
        <f t="shared" si="6"/>
        <v/>
      </c>
    </row>
    <row r="439" spans="4:6" x14ac:dyDescent="0.35">
      <c r="D439" s="27"/>
      <c r="E439" s="27"/>
      <c r="F439" s="29" t="str">
        <f t="shared" si="6"/>
        <v/>
      </c>
    </row>
    <row r="440" spans="4:6" x14ac:dyDescent="0.35">
      <c r="D440" s="27"/>
      <c r="E440" s="27"/>
      <c r="F440" s="29" t="str">
        <f t="shared" si="6"/>
        <v/>
      </c>
    </row>
    <row r="441" spans="4:6" x14ac:dyDescent="0.35">
      <c r="D441" s="27"/>
      <c r="E441" s="27"/>
      <c r="F441" s="29" t="str">
        <f t="shared" si="6"/>
        <v/>
      </c>
    </row>
    <row r="442" spans="4:6" x14ac:dyDescent="0.35">
      <c r="D442" s="27"/>
      <c r="E442" s="27"/>
      <c r="F442" s="29" t="str">
        <f t="shared" si="6"/>
        <v/>
      </c>
    </row>
    <row r="443" spans="4:6" x14ac:dyDescent="0.35">
      <c r="D443" s="27"/>
      <c r="E443" s="27"/>
      <c r="F443" s="29" t="str">
        <f t="shared" si="6"/>
        <v/>
      </c>
    </row>
    <row r="444" spans="4:6" x14ac:dyDescent="0.35">
      <c r="D444" s="27"/>
      <c r="E444" s="27"/>
      <c r="F444" s="29" t="str">
        <f t="shared" si="6"/>
        <v/>
      </c>
    </row>
    <row r="445" spans="4:6" x14ac:dyDescent="0.35">
      <c r="D445" s="27"/>
      <c r="E445" s="27"/>
      <c r="F445" s="29" t="str">
        <f t="shared" si="6"/>
        <v/>
      </c>
    </row>
    <row r="446" spans="4:6" x14ac:dyDescent="0.35">
      <c r="D446" s="27"/>
      <c r="E446" s="27"/>
      <c r="F446" s="29" t="str">
        <f t="shared" si="6"/>
        <v/>
      </c>
    </row>
    <row r="447" spans="4:6" x14ac:dyDescent="0.35">
      <c r="D447" s="27"/>
      <c r="E447" s="27"/>
      <c r="F447" s="29" t="str">
        <f t="shared" si="6"/>
        <v/>
      </c>
    </row>
    <row r="448" spans="4:6" x14ac:dyDescent="0.35">
      <c r="D448" s="27"/>
      <c r="E448" s="27"/>
      <c r="F448" s="29" t="str">
        <f t="shared" si="6"/>
        <v/>
      </c>
    </row>
    <row r="449" spans="4:6" x14ac:dyDescent="0.35">
      <c r="D449" s="27"/>
      <c r="E449" s="27"/>
      <c r="F449" s="29" t="str">
        <f t="shared" si="6"/>
        <v/>
      </c>
    </row>
    <row r="450" spans="4:6" x14ac:dyDescent="0.35">
      <c r="D450" s="27"/>
      <c r="E450" s="27"/>
      <c r="F450" s="29" t="str">
        <f t="shared" si="6"/>
        <v/>
      </c>
    </row>
    <row r="451" spans="4:6" x14ac:dyDescent="0.35">
      <c r="D451" s="27"/>
      <c r="E451" s="27"/>
      <c r="F451" s="29" t="str">
        <f t="shared" si="6"/>
        <v/>
      </c>
    </row>
    <row r="452" spans="4:6" x14ac:dyDescent="0.35">
      <c r="D452" s="27"/>
      <c r="E452" s="27"/>
      <c r="F452" s="29" t="str">
        <f t="shared" si="6"/>
        <v/>
      </c>
    </row>
    <row r="453" spans="4:6" x14ac:dyDescent="0.35">
      <c r="D453" s="27"/>
      <c r="E453" s="27"/>
      <c r="F453" s="29" t="str">
        <f t="shared" si="6"/>
        <v/>
      </c>
    </row>
    <row r="454" spans="4:6" x14ac:dyDescent="0.35">
      <c r="D454" s="27"/>
      <c r="E454" s="27"/>
      <c r="F454" s="29" t="str">
        <f t="shared" si="6"/>
        <v/>
      </c>
    </row>
    <row r="455" spans="4:6" x14ac:dyDescent="0.35">
      <c r="D455" s="27"/>
      <c r="E455" s="27"/>
      <c r="F455" s="29" t="str">
        <f t="shared" ref="F455:F518" si="7">IF(E455="","",E455/100)</f>
        <v/>
      </c>
    </row>
    <row r="456" spans="4:6" x14ac:dyDescent="0.35">
      <c r="D456" s="27"/>
      <c r="E456" s="27"/>
      <c r="F456" s="29" t="str">
        <f t="shared" si="7"/>
        <v/>
      </c>
    </row>
    <row r="457" spans="4:6" x14ac:dyDescent="0.35">
      <c r="D457" s="27"/>
      <c r="E457" s="27"/>
      <c r="F457" s="29" t="str">
        <f t="shared" si="7"/>
        <v/>
      </c>
    </row>
    <row r="458" spans="4:6" x14ac:dyDescent="0.35">
      <c r="D458" s="27"/>
      <c r="E458" s="27"/>
      <c r="F458" s="29" t="str">
        <f t="shared" si="7"/>
        <v/>
      </c>
    </row>
    <row r="459" spans="4:6" x14ac:dyDescent="0.35">
      <c r="D459" s="27"/>
      <c r="E459" s="27"/>
      <c r="F459" s="29" t="str">
        <f t="shared" si="7"/>
        <v/>
      </c>
    </row>
    <row r="460" spans="4:6" x14ac:dyDescent="0.35">
      <c r="D460" s="27"/>
      <c r="E460" s="27"/>
      <c r="F460" s="29" t="str">
        <f t="shared" si="7"/>
        <v/>
      </c>
    </row>
    <row r="461" spans="4:6" x14ac:dyDescent="0.35">
      <c r="D461" s="27"/>
      <c r="E461" s="27"/>
      <c r="F461" s="29" t="str">
        <f t="shared" si="7"/>
        <v/>
      </c>
    </row>
    <row r="462" spans="4:6" x14ac:dyDescent="0.35">
      <c r="D462" s="27"/>
      <c r="E462" s="27"/>
      <c r="F462" s="29" t="str">
        <f t="shared" si="7"/>
        <v/>
      </c>
    </row>
    <row r="463" spans="4:6" x14ac:dyDescent="0.35">
      <c r="D463" s="27"/>
      <c r="E463" s="27"/>
      <c r="F463" s="29" t="str">
        <f t="shared" si="7"/>
        <v/>
      </c>
    </row>
    <row r="464" spans="4:6" x14ac:dyDescent="0.35">
      <c r="D464" s="27"/>
      <c r="E464" s="27"/>
      <c r="F464" s="29" t="str">
        <f t="shared" si="7"/>
        <v/>
      </c>
    </row>
    <row r="465" spans="4:6" x14ac:dyDescent="0.35">
      <c r="D465" s="27"/>
      <c r="E465" s="27"/>
      <c r="F465" s="29" t="str">
        <f t="shared" si="7"/>
        <v/>
      </c>
    </row>
    <row r="466" spans="4:6" x14ac:dyDescent="0.35">
      <c r="D466" s="27"/>
      <c r="E466" s="27"/>
      <c r="F466" s="29" t="str">
        <f t="shared" si="7"/>
        <v/>
      </c>
    </row>
    <row r="467" spans="4:6" x14ac:dyDescent="0.35">
      <c r="D467" s="27"/>
      <c r="E467" s="27"/>
      <c r="F467" s="29" t="str">
        <f t="shared" si="7"/>
        <v/>
      </c>
    </row>
    <row r="468" spans="4:6" x14ac:dyDescent="0.35">
      <c r="D468" s="27"/>
      <c r="E468" s="27"/>
      <c r="F468" s="29" t="str">
        <f t="shared" si="7"/>
        <v/>
      </c>
    </row>
    <row r="469" spans="4:6" x14ac:dyDescent="0.35">
      <c r="D469" s="27"/>
      <c r="E469" s="27"/>
      <c r="F469" s="29" t="str">
        <f t="shared" si="7"/>
        <v/>
      </c>
    </row>
    <row r="470" spans="4:6" x14ac:dyDescent="0.35">
      <c r="D470" s="27"/>
      <c r="E470" s="27"/>
      <c r="F470" s="29" t="str">
        <f t="shared" si="7"/>
        <v/>
      </c>
    </row>
    <row r="471" spans="4:6" x14ac:dyDescent="0.35">
      <c r="D471" s="27"/>
      <c r="E471" s="27"/>
      <c r="F471" s="29" t="str">
        <f t="shared" si="7"/>
        <v/>
      </c>
    </row>
    <row r="472" spans="4:6" x14ac:dyDescent="0.35">
      <c r="D472" s="27"/>
      <c r="E472" s="27"/>
      <c r="F472" s="29" t="str">
        <f t="shared" si="7"/>
        <v/>
      </c>
    </row>
    <row r="473" spans="4:6" x14ac:dyDescent="0.35">
      <c r="D473" s="27"/>
      <c r="E473" s="27"/>
      <c r="F473" s="29" t="str">
        <f t="shared" si="7"/>
        <v/>
      </c>
    </row>
    <row r="474" spans="4:6" x14ac:dyDescent="0.35">
      <c r="D474" s="27"/>
      <c r="E474" s="27"/>
      <c r="F474" s="29" t="str">
        <f t="shared" si="7"/>
        <v/>
      </c>
    </row>
    <row r="475" spans="4:6" x14ac:dyDescent="0.35">
      <c r="D475" s="27"/>
      <c r="E475" s="27"/>
      <c r="F475" s="29" t="str">
        <f t="shared" si="7"/>
        <v/>
      </c>
    </row>
    <row r="476" spans="4:6" x14ac:dyDescent="0.35">
      <c r="D476" s="27"/>
      <c r="E476" s="27"/>
      <c r="F476" s="29" t="str">
        <f t="shared" si="7"/>
        <v/>
      </c>
    </row>
    <row r="477" spans="4:6" x14ac:dyDescent="0.35">
      <c r="D477" s="27"/>
      <c r="E477" s="27"/>
      <c r="F477" s="29" t="str">
        <f t="shared" si="7"/>
        <v/>
      </c>
    </row>
    <row r="478" spans="4:6" x14ac:dyDescent="0.35">
      <c r="D478" s="27"/>
      <c r="E478" s="27"/>
      <c r="F478" s="29" t="str">
        <f t="shared" si="7"/>
        <v/>
      </c>
    </row>
    <row r="479" spans="4:6" x14ac:dyDescent="0.35">
      <c r="D479" s="27"/>
      <c r="E479" s="27"/>
      <c r="F479" s="29" t="str">
        <f t="shared" si="7"/>
        <v/>
      </c>
    </row>
    <row r="480" spans="4:6" x14ac:dyDescent="0.35">
      <c r="D480" s="27"/>
      <c r="E480" s="27"/>
      <c r="F480" s="29" t="str">
        <f t="shared" si="7"/>
        <v/>
      </c>
    </row>
    <row r="481" spans="4:6" x14ac:dyDescent="0.35">
      <c r="D481" s="27"/>
      <c r="E481" s="27"/>
      <c r="F481" s="29" t="str">
        <f t="shared" si="7"/>
        <v/>
      </c>
    </row>
    <row r="482" spans="4:6" x14ac:dyDescent="0.35">
      <c r="D482" s="27"/>
      <c r="E482" s="27"/>
      <c r="F482" s="29" t="str">
        <f t="shared" si="7"/>
        <v/>
      </c>
    </row>
    <row r="483" spans="4:6" x14ac:dyDescent="0.35">
      <c r="D483" s="27"/>
      <c r="E483" s="27"/>
      <c r="F483" s="29" t="str">
        <f t="shared" si="7"/>
        <v/>
      </c>
    </row>
    <row r="484" spans="4:6" x14ac:dyDescent="0.35">
      <c r="D484" s="27"/>
      <c r="E484" s="27"/>
      <c r="F484" s="29" t="str">
        <f t="shared" si="7"/>
        <v/>
      </c>
    </row>
    <row r="485" spans="4:6" x14ac:dyDescent="0.35">
      <c r="D485" s="27"/>
      <c r="E485" s="27"/>
      <c r="F485" s="29" t="str">
        <f t="shared" si="7"/>
        <v/>
      </c>
    </row>
    <row r="486" spans="4:6" x14ac:dyDescent="0.35">
      <c r="D486" s="27"/>
      <c r="E486" s="27"/>
      <c r="F486" s="29" t="str">
        <f t="shared" si="7"/>
        <v/>
      </c>
    </row>
    <row r="487" spans="4:6" x14ac:dyDescent="0.35">
      <c r="D487" s="27"/>
      <c r="E487" s="27"/>
      <c r="F487" s="29" t="str">
        <f t="shared" si="7"/>
        <v/>
      </c>
    </row>
    <row r="488" spans="4:6" x14ac:dyDescent="0.35">
      <c r="D488" s="27"/>
      <c r="E488" s="27"/>
      <c r="F488" s="29" t="str">
        <f t="shared" si="7"/>
        <v/>
      </c>
    </row>
    <row r="489" spans="4:6" x14ac:dyDescent="0.35">
      <c r="D489" s="27"/>
      <c r="E489" s="27"/>
      <c r="F489" s="29" t="str">
        <f t="shared" si="7"/>
        <v/>
      </c>
    </row>
    <row r="490" spans="4:6" x14ac:dyDescent="0.35">
      <c r="D490" s="27"/>
      <c r="E490" s="27"/>
      <c r="F490" s="29" t="str">
        <f t="shared" si="7"/>
        <v/>
      </c>
    </row>
    <row r="491" spans="4:6" x14ac:dyDescent="0.35">
      <c r="D491" s="27"/>
      <c r="E491" s="27"/>
      <c r="F491" s="29" t="str">
        <f t="shared" si="7"/>
        <v/>
      </c>
    </row>
    <row r="492" spans="4:6" x14ac:dyDescent="0.35">
      <c r="D492" s="27"/>
      <c r="E492" s="27"/>
      <c r="F492" s="29" t="str">
        <f t="shared" si="7"/>
        <v/>
      </c>
    </row>
    <row r="493" spans="4:6" x14ac:dyDescent="0.35">
      <c r="D493" s="27"/>
      <c r="E493" s="27"/>
      <c r="F493" s="29" t="str">
        <f t="shared" si="7"/>
        <v/>
      </c>
    </row>
    <row r="494" spans="4:6" x14ac:dyDescent="0.35">
      <c r="D494" s="27"/>
      <c r="E494" s="27"/>
      <c r="F494" s="29" t="str">
        <f t="shared" si="7"/>
        <v/>
      </c>
    </row>
    <row r="495" spans="4:6" x14ac:dyDescent="0.35">
      <c r="D495" s="27"/>
      <c r="E495" s="27"/>
      <c r="F495" s="29" t="str">
        <f t="shared" si="7"/>
        <v/>
      </c>
    </row>
    <row r="496" spans="4:6" x14ac:dyDescent="0.35">
      <c r="D496" s="27"/>
      <c r="E496" s="27"/>
      <c r="F496" s="29" t="str">
        <f t="shared" si="7"/>
        <v/>
      </c>
    </row>
    <row r="497" spans="4:6" x14ac:dyDescent="0.35">
      <c r="D497" s="27"/>
      <c r="E497" s="27"/>
      <c r="F497" s="29" t="str">
        <f t="shared" si="7"/>
        <v/>
      </c>
    </row>
    <row r="498" spans="4:6" x14ac:dyDescent="0.35">
      <c r="D498" s="27"/>
      <c r="E498" s="27"/>
      <c r="F498" s="29" t="str">
        <f t="shared" si="7"/>
        <v/>
      </c>
    </row>
    <row r="499" spans="4:6" x14ac:dyDescent="0.35">
      <c r="D499" s="27"/>
      <c r="E499" s="27"/>
      <c r="F499" s="29" t="str">
        <f t="shared" si="7"/>
        <v/>
      </c>
    </row>
    <row r="500" spans="4:6" x14ac:dyDescent="0.35">
      <c r="D500" s="27"/>
      <c r="E500" s="27"/>
      <c r="F500" s="29" t="str">
        <f t="shared" si="7"/>
        <v/>
      </c>
    </row>
    <row r="501" spans="4:6" x14ac:dyDescent="0.35">
      <c r="D501" s="27"/>
      <c r="E501" s="27"/>
      <c r="F501" s="29" t="str">
        <f t="shared" si="7"/>
        <v/>
      </c>
    </row>
    <row r="502" spans="4:6" x14ac:dyDescent="0.35">
      <c r="D502" s="27"/>
      <c r="E502" s="27"/>
      <c r="F502" s="29" t="str">
        <f t="shared" si="7"/>
        <v/>
      </c>
    </row>
    <row r="503" spans="4:6" x14ac:dyDescent="0.35">
      <c r="D503" s="27"/>
      <c r="E503" s="27"/>
      <c r="F503" s="29" t="str">
        <f t="shared" si="7"/>
        <v/>
      </c>
    </row>
    <row r="504" spans="4:6" x14ac:dyDescent="0.35">
      <c r="D504" s="27"/>
      <c r="E504" s="27"/>
      <c r="F504" s="29" t="str">
        <f t="shared" si="7"/>
        <v/>
      </c>
    </row>
    <row r="505" spans="4:6" x14ac:dyDescent="0.35">
      <c r="D505" s="27"/>
      <c r="E505" s="27"/>
      <c r="F505" s="29" t="str">
        <f t="shared" si="7"/>
        <v/>
      </c>
    </row>
    <row r="506" spans="4:6" x14ac:dyDescent="0.35">
      <c r="D506" s="27"/>
      <c r="E506" s="27"/>
      <c r="F506" s="29" t="str">
        <f t="shared" si="7"/>
        <v/>
      </c>
    </row>
    <row r="507" spans="4:6" x14ac:dyDescent="0.35">
      <c r="D507" s="27"/>
      <c r="E507" s="27"/>
      <c r="F507" s="29" t="str">
        <f t="shared" si="7"/>
        <v/>
      </c>
    </row>
    <row r="508" spans="4:6" x14ac:dyDescent="0.35">
      <c r="D508" s="27"/>
      <c r="E508" s="27"/>
      <c r="F508" s="29" t="str">
        <f t="shared" si="7"/>
        <v/>
      </c>
    </row>
    <row r="509" spans="4:6" x14ac:dyDescent="0.35">
      <c r="D509" s="27"/>
      <c r="E509" s="27"/>
      <c r="F509" s="29" t="str">
        <f t="shared" si="7"/>
        <v/>
      </c>
    </row>
    <row r="510" spans="4:6" x14ac:dyDescent="0.35">
      <c r="D510" s="27"/>
      <c r="E510" s="27"/>
      <c r="F510" s="29" t="str">
        <f t="shared" si="7"/>
        <v/>
      </c>
    </row>
    <row r="511" spans="4:6" x14ac:dyDescent="0.35">
      <c r="D511" s="27"/>
      <c r="E511" s="27"/>
      <c r="F511" s="29" t="str">
        <f t="shared" si="7"/>
        <v/>
      </c>
    </row>
    <row r="512" spans="4:6" x14ac:dyDescent="0.35">
      <c r="D512" s="27"/>
      <c r="E512" s="27"/>
      <c r="F512" s="29" t="str">
        <f t="shared" si="7"/>
        <v/>
      </c>
    </row>
    <row r="513" spans="4:6" x14ac:dyDescent="0.35">
      <c r="D513" s="27"/>
      <c r="E513" s="27"/>
      <c r="F513" s="29" t="str">
        <f t="shared" si="7"/>
        <v/>
      </c>
    </row>
    <row r="514" spans="4:6" x14ac:dyDescent="0.35">
      <c r="D514" s="27"/>
      <c r="E514" s="27"/>
      <c r="F514" s="29" t="str">
        <f t="shared" si="7"/>
        <v/>
      </c>
    </row>
    <row r="515" spans="4:6" x14ac:dyDescent="0.35">
      <c r="D515" s="27"/>
      <c r="E515" s="27"/>
      <c r="F515" s="29" t="str">
        <f t="shared" si="7"/>
        <v/>
      </c>
    </row>
    <row r="516" spans="4:6" x14ac:dyDescent="0.35">
      <c r="D516" s="27"/>
      <c r="E516" s="27"/>
      <c r="F516" s="29" t="str">
        <f t="shared" si="7"/>
        <v/>
      </c>
    </row>
    <row r="517" spans="4:6" x14ac:dyDescent="0.35">
      <c r="D517" s="27"/>
      <c r="E517" s="27"/>
      <c r="F517" s="29" t="str">
        <f t="shared" si="7"/>
        <v/>
      </c>
    </row>
    <row r="518" spans="4:6" x14ac:dyDescent="0.35">
      <c r="D518" s="27"/>
      <c r="E518" s="27"/>
      <c r="F518" s="29" t="str">
        <f t="shared" si="7"/>
        <v/>
      </c>
    </row>
    <row r="519" spans="4:6" x14ac:dyDescent="0.35">
      <c r="D519" s="27"/>
      <c r="E519" s="27"/>
      <c r="F519" s="29" t="str">
        <f t="shared" ref="F519:F582" si="8">IF(E519="","",E519/100)</f>
        <v/>
      </c>
    </row>
    <row r="520" spans="4:6" x14ac:dyDescent="0.35">
      <c r="D520" s="27"/>
      <c r="E520" s="27"/>
      <c r="F520" s="29" t="str">
        <f t="shared" si="8"/>
        <v/>
      </c>
    </row>
    <row r="521" spans="4:6" x14ac:dyDescent="0.35">
      <c r="D521" s="27"/>
      <c r="E521" s="27"/>
      <c r="F521" s="29" t="str">
        <f t="shared" si="8"/>
        <v/>
      </c>
    </row>
    <row r="522" spans="4:6" x14ac:dyDescent="0.35">
      <c r="D522" s="27"/>
      <c r="E522" s="27"/>
      <c r="F522" s="29" t="str">
        <f t="shared" si="8"/>
        <v/>
      </c>
    </row>
    <row r="523" spans="4:6" x14ac:dyDescent="0.35">
      <c r="D523" s="27"/>
      <c r="E523" s="27"/>
      <c r="F523" s="29" t="str">
        <f t="shared" si="8"/>
        <v/>
      </c>
    </row>
    <row r="524" spans="4:6" x14ac:dyDescent="0.35">
      <c r="D524" s="27"/>
      <c r="E524" s="27"/>
      <c r="F524" s="29" t="str">
        <f t="shared" si="8"/>
        <v/>
      </c>
    </row>
    <row r="525" spans="4:6" x14ac:dyDescent="0.35">
      <c r="D525" s="27"/>
      <c r="E525" s="27"/>
      <c r="F525" s="29" t="str">
        <f t="shared" si="8"/>
        <v/>
      </c>
    </row>
    <row r="526" spans="4:6" x14ac:dyDescent="0.35">
      <c r="D526" s="27"/>
      <c r="E526" s="27"/>
      <c r="F526" s="29" t="str">
        <f t="shared" si="8"/>
        <v/>
      </c>
    </row>
    <row r="527" spans="4:6" x14ac:dyDescent="0.35">
      <c r="D527" s="27"/>
      <c r="E527" s="27"/>
      <c r="F527" s="29" t="str">
        <f t="shared" si="8"/>
        <v/>
      </c>
    </row>
    <row r="528" spans="4:6" x14ac:dyDescent="0.35">
      <c r="D528" s="27"/>
      <c r="E528" s="27"/>
      <c r="F528" s="29" t="str">
        <f t="shared" si="8"/>
        <v/>
      </c>
    </row>
    <row r="529" spans="4:6" x14ac:dyDescent="0.35">
      <c r="D529" s="27"/>
      <c r="E529" s="27"/>
      <c r="F529" s="29" t="str">
        <f t="shared" si="8"/>
        <v/>
      </c>
    </row>
    <row r="530" spans="4:6" x14ac:dyDescent="0.35">
      <c r="D530" s="27"/>
      <c r="E530" s="27"/>
      <c r="F530" s="29" t="str">
        <f t="shared" si="8"/>
        <v/>
      </c>
    </row>
    <row r="531" spans="4:6" x14ac:dyDescent="0.35">
      <c r="D531" s="27"/>
      <c r="E531" s="27"/>
      <c r="F531" s="29" t="str">
        <f t="shared" si="8"/>
        <v/>
      </c>
    </row>
    <row r="532" spans="4:6" x14ac:dyDescent="0.35">
      <c r="D532" s="27"/>
      <c r="E532" s="27"/>
      <c r="F532" s="29" t="str">
        <f t="shared" si="8"/>
        <v/>
      </c>
    </row>
    <row r="533" spans="4:6" x14ac:dyDescent="0.35">
      <c r="D533" s="27"/>
      <c r="E533" s="27"/>
      <c r="F533" s="29" t="str">
        <f t="shared" si="8"/>
        <v/>
      </c>
    </row>
    <row r="534" spans="4:6" x14ac:dyDescent="0.35">
      <c r="D534" s="27"/>
      <c r="E534" s="27"/>
      <c r="F534" s="29" t="str">
        <f t="shared" si="8"/>
        <v/>
      </c>
    </row>
    <row r="535" spans="4:6" x14ac:dyDescent="0.35">
      <c r="D535" s="27"/>
      <c r="E535" s="27"/>
      <c r="F535" s="29" t="str">
        <f t="shared" si="8"/>
        <v/>
      </c>
    </row>
    <row r="536" spans="4:6" x14ac:dyDescent="0.35">
      <c r="D536" s="27"/>
      <c r="E536" s="27"/>
      <c r="F536" s="29" t="str">
        <f t="shared" si="8"/>
        <v/>
      </c>
    </row>
    <row r="537" spans="4:6" x14ac:dyDescent="0.35">
      <c r="D537" s="27"/>
      <c r="E537" s="27"/>
      <c r="F537" s="29" t="str">
        <f t="shared" si="8"/>
        <v/>
      </c>
    </row>
    <row r="538" spans="4:6" x14ac:dyDescent="0.35">
      <c r="D538" s="27"/>
      <c r="E538" s="27"/>
      <c r="F538" s="29" t="str">
        <f t="shared" si="8"/>
        <v/>
      </c>
    </row>
    <row r="539" spans="4:6" x14ac:dyDescent="0.35">
      <c r="D539" s="27"/>
      <c r="E539" s="27"/>
      <c r="F539" s="29" t="str">
        <f t="shared" si="8"/>
        <v/>
      </c>
    </row>
    <row r="540" spans="4:6" x14ac:dyDescent="0.35">
      <c r="D540" s="27"/>
      <c r="E540" s="27"/>
      <c r="F540" s="29" t="str">
        <f t="shared" si="8"/>
        <v/>
      </c>
    </row>
    <row r="541" spans="4:6" x14ac:dyDescent="0.35">
      <c r="D541" s="27"/>
      <c r="E541" s="27"/>
      <c r="F541" s="29" t="str">
        <f t="shared" si="8"/>
        <v/>
      </c>
    </row>
    <row r="542" spans="4:6" x14ac:dyDescent="0.35">
      <c r="D542" s="27"/>
      <c r="E542" s="27"/>
      <c r="F542" s="29" t="str">
        <f t="shared" si="8"/>
        <v/>
      </c>
    </row>
    <row r="543" spans="4:6" x14ac:dyDescent="0.35">
      <c r="D543" s="27"/>
      <c r="E543" s="27"/>
      <c r="F543" s="29" t="str">
        <f t="shared" si="8"/>
        <v/>
      </c>
    </row>
    <row r="544" spans="4:6" x14ac:dyDescent="0.35">
      <c r="D544" s="27"/>
      <c r="E544" s="27"/>
      <c r="F544" s="29" t="str">
        <f t="shared" si="8"/>
        <v/>
      </c>
    </row>
    <row r="545" spans="4:6" x14ac:dyDescent="0.35">
      <c r="D545" s="27"/>
      <c r="E545" s="27"/>
      <c r="F545" s="29" t="str">
        <f t="shared" si="8"/>
        <v/>
      </c>
    </row>
    <row r="546" spans="4:6" x14ac:dyDescent="0.35">
      <c r="D546" s="27"/>
      <c r="E546" s="27"/>
      <c r="F546" s="29" t="str">
        <f t="shared" si="8"/>
        <v/>
      </c>
    </row>
    <row r="547" spans="4:6" x14ac:dyDescent="0.35">
      <c r="D547" s="27"/>
      <c r="E547" s="27"/>
      <c r="F547" s="29" t="str">
        <f t="shared" si="8"/>
        <v/>
      </c>
    </row>
    <row r="548" spans="4:6" x14ac:dyDescent="0.35">
      <c r="D548" s="27"/>
      <c r="E548" s="27"/>
      <c r="F548" s="29" t="str">
        <f t="shared" si="8"/>
        <v/>
      </c>
    </row>
    <row r="549" spans="4:6" x14ac:dyDescent="0.35">
      <c r="D549" s="27"/>
      <c r="E549" s="27"/>
      <c r="F549" s="29" t="str">
        <f t="shared" si="8"/>
        <v/>
      </c>
    </row>
    <row r="550" spans="4:6" x14ac:dyDescent="0.35">
      <c r="D550" s="27"/>
      <c r="E550" s="27"/>
      <c r="F550" s="29" t="str">
        <f t="shared" si="8"/>
        <v/>
      </c>
    </row>
    <row r="551" spans="4:6" x14ac:dyDescent="0.35">
      <c r="D551" s="27"/>
      <c r="E551" s="27"/>
      <c r="F551" s="29" t="str">
        <f t="shared" si="8"/>
        <v/>
      </c>
    </row>
    <row r="552" spans="4:6" x14ac:dyDescent="0.35">
      <c r="D552" s="27"/>
      <c r="E552" s="27"/>
      <c r="F552" s="29" t="str">
        <f t="shared" si="8"/>
        <v/>
      </c>
    </row>
    <row r="553" spans="4:6" x14ac:dyDescent="0.35">
      <c r="D553" s="27"/>
      <c r="E553" s="27"/>
      <c r="F553" s="29" t="str">
        <f t="shared" si="8"/>
        <v/>
      </c>
    </row>
    <row r="554" spans="4:6" x14ac:dyDescent="0.35">
      <c r="D554" s="27"/>
      <c r="E554" s="27"/>
      <c r="F554" s="29" t="str">
        <f t="shared" si="8"/>
        <v/>
      </c>
    </row>
    <row r="555" spans="4:6" x14ac:dyDescent="0.35">
      <c r="D555" s="27"/>
      <c r="E555" s="27"/>
      <c r="F555" s="29" t="str">
        <f t="shared" si="8"/>
        <v/>
      </c>
    </row>
    <row r="556" spans="4:6" x14ac:dyDescent="0.35">
      <c r="D556" s="27"/>
      <c r="E556" s="27"/>
      <c r="F556" s="29" t="str">
        <f t="shared" si="8"/>
        <v/>
      </c>
    </row>
    <row r="557" spans="4:6" x14ac:dyDescent="0.35">
      <c r="D557" s="27"/>
      <c r="E557" s="27"/>
      <c r="F557" s="29" t="str">
        <f t="shared" si="8"/>
        <v/>
      </c>
    </row>
    <row r="558" spans="4:6" x14ac:dyDescent="0.35">
      <c r="D558" s="27"/>
      <c r="E558" s="27"/>
      <c r="F558" s="29" t="str">
        <f t="shared" si="8"/>
        <v/>
      </c>
    </row>
    <row r="559" spans="4:6" x14ac:dyDescent="0.35">
      <c r="D559" s="27"/>
      <c r="E559" s="27"/>
      <c r="F559" s="29" t="str">
        <f t="shared" si="8"/>
        <v/>
      </c>
    </row>
    <row r="560" spans="4:6" x14ac:dyDescent="0.35">
      <c r="D560" s="27"/>
      <c r="E560" s="27"/>
      <c r="F560" s="29" t="str">
        <f t="shared" si="8"/>
        <v/>
      </c>
    </row>
    <row r="561" spans="4:6" x14ac:dyDescent="0.35">
      <c r="D561" s="27"/>
      <c r="E561" s="27"/>
      <c r="F561" s="29" t="str">
        <f t="shared" si="8"/>
        <v/>
      </c>
    </row>
    <row r="562" spans="4:6" x14ac:dyDescent="0.35">
      <c r="D562" s="27"/>
      <c r="E562" s="27"/>
      <c r="F562" s="29" t="str">
        <f t="shared" si="8"/>
        <v/>
      </c>
    </row>
    <row r="563" spans="4:6" x14ac:dyDescent="0.35">
      <c r="D563" s="27"/>
      <c r="E563" s="27"/>
      <c r="F563" s="29" t="str">
        <f t="shared" si="8"/>
        <v/>
      </c>
    </row>
    <row r="564" spans="4:6" x14ac:dyDescent="0.35">
      <c r="D564" s="27"/>
      <c r="E564" s="27"/>
      <c r="F564" s="29" t="str">
        <f t="shared" si="8"/>
        <v/>
      </c>
    </row>
    <row r="565" spans="4:6" x14ac:dyDescent="0.35">
      <c r="D565" s="27"/>
      <c r="E565" s="27"/>
      <c r="F565" s="29" t="str">
        <f t="shared" si="8"/>
        <v/>
      </c>
    </row>
    <row r="566" spans="4:6" x14ac:dyDescent="0.35">
      <c r="D566" s="27"/>
      <c r="E566" s="27"/>
      <c r="F566" s="29" t="str">
        <f t="shared" si="8"/>
        <v/>
      </c>
    </row>
    <row r="567" spans="4:6" x14ac:dyDescent="0.35">
      <c r="D567" s="27"/>
      <c r="E567" s="27"/>
      <c r="F567" s="29" t="str">
        <f t="shared" si="8"/>
        <v/>
      </c>
    </row>
    <row r="568" spans="4:6" x14ac:dyDescent="0.35">
      <c r="D568" s="27"/>
      <c r="E568" s="27"/>
      <c r="F568" s="29" t="str">
        <f t="shared" si="8"/>
        <v/>
      </c>
    </row>
    <row r="569" spans="4:6" x14ac:dyDescent="0.35">
      <c r="D569" s="27"/>
      <c r="E569" s="27"/>
      <c r="F569" s="29" t="str">
        <f t="shared" si="8"/>
        <v/>
      </c>
    </row>
    <row r="570" spans="4:6" x14ac:dyDescent="0.35">
      <c r="D570" s="27"/>
      <c r="E570" s="27"/>
      <c r="F570" s="29" t="str">
        <f t="shared" si="8"/>
        <v/>
      </c>
    </row>
    <row r="571" spans="4:6" x14ac:dyDescent="0.35">
      <c r="D571" s="27"/>
      <c r="E571" s="27"/>
      <c r="F571" s="29" t="str">
        <f t="shared" si="8"/>
        <v/>
      </c>
    </row>
    <row r="572" spans="4:6" x14ac:dyDescent="0.35">
      <c r="D572" s="27"/>
      <c r="E572" s="27"/>
      <c r="F572" s="29" t="str">
        <f t="shared" si="8"/>
        <v/>
      </c>
    </row>
    <row r="573" spans="4:6" x14ac:dyDescent="0.35">
      <c r="D573" s="27"/>
      <c r="E573" s="27"/>
      <c r="F573" s="29" t="str">
        <f t="shared" si="8"/>
        <v/>
      </c>
    </row>
    <row r="574" spans="4:6" x14ac:dyDescent="0.35">
      <c r="D574" s="27"/>
      <c r="E574" s="27"/>
      <c r="F574" s="29" t="str">
        <f t="shared" si="8"/>
        <v/>
      </c>
    </row>
    <row r="575" spans="4:6" x14ac:dyDescent="0.35">
      <c r="D575" s="27"/>
      <c r="E575" s="27"/>
      <c r="F575" s="29" t="str">
        <f t="shared" si="8"/>
        <v/>
      </c>
    </row>
    <row r="576" spans="4:6" x14ac:dyDescent="0.35">
      <c r="D576" s="27"/>
      <c r="E576" s="27"/>
      <c r="F576" s="29" t="str">
        <f t="shared" si="8"/>
        <v/>
      </c>
    </row>
    <row r="577" spans="4:6" x14ac:dyDescent="0.35">
      <c r="D577" s="27"/>
      <c r="E577" s="27"/>
      <c r="F577" s="29" t="str">
        <f t="shared" si="8"/>
        <v/>
      </c>
    </row>
    <row r="578" spans="4:6" x14ac:dyDescent="0.35">
      <c r="D578" s="27"/>
      <c r="E578" s="27"/>
      <c r="F578" s="29" t="str">
        <f t="shared" si="8"/>
        <v/>
      </c>
    </row>
    <row r="579" spans="4:6" x14ac:dyDescent="0.35">
      <c r="D579" s="27"/>
      <c r="E579" s="27"/>
      <c r="F579" s="29" t="str">
        <f t="shared" si="8"/>
        <v/>
      </c>
    </row>
    <row r="580" spans="4:6" x14ac:dyDescent="0.35">
      <c r="D580" s="27"/>
      <c r="E580" s="27"/>
      <c r="F580" s="29" t="str">
        <f t="shared" si="8"/>
        <v/>
      </c>
    </row>
    <row r="581" spans="4:6" x14ac:dyDescent="0.35">
      <c r="D581" s="27"/>
      <c r="E581" s="27"/>
      <c r="F581" s="29" t="str">
        <f t="shared" si="8"/>
        <v/>
      </c>
    </row>
    <row r="582" spans="4:6" x14ac:dyDescent="0.35">
      <c r="D582" s="27"/>
      <c r="E582" s="27"/>
      <c r="F582" s="29" t="str">
        <f t="shared" si="8"/>
        <v/>
      </c>
    </row>
    <row r="583" spans="4:6" x14ac:dyDescent="0.35">
      <c r="D583" s="27"/>
      <c r="E583" s="27"/>
      <c r="F583" s="29" t="str">
        <f t="shared" ref="F583:F646" si="9">IF(E583="","",E583/100)</f>
        <v/>
      </c>
    </row>
    <row r="584" spans="4:6" x14ac:dyDescent="0.35">
      <c r="D584" s="27"/>
      <c r="E584" s="27"/>
      <c r="F584" s="29" t="str">
        <f t="shared" si="9"/>
        <v/>
      </c>
    </row>
    <row r="585" spans="4:6" x14ac:dyDescent="0.35">
      <c r="D585" s="27"/>
      <c r="E585" s="27"/>
      <c r="F585" s="29" t="str">
        <f t="shared" si="9"/>
        <v/>
      </c>
    </row>
    <row r="586" spans="4:6" x14ac:dyDescent="0.35">
      <c r="D586" s="27"/>
      <c r="E586" s="27"/>
      <c r="F586" s="29" t="str">
        <f t="shared" si="9"/>
        <v/>
      </c>
    </row>
    <row r="587" spans="4:6" x14ac:dyDescent="0.35">
      <c r="D587" s="27"/>
      <c r="E587" s="27"/>
      <c r="F587" s="29" t="str">
        <f t="shared" si="9"/>
        <v/>
      </c>
    </row>
    <row r="588" spans="4:6" x14ac:dyDescent="0.35">
      <c r="D588" s="27"/>
      <c r="E588" s="27"/>
      <c r="F588" s="29" t="str">
        <f t="shared" si="9"/>
        <v/>
      </c>
    </row>
    <row r="589" spans="4:6" x14ac:dyDescent="0.35">
      <c r="D589" s="27"/>
      <c r="E589" s="27"/>
      <c r="F589" s="29" t="str">
        <f t="shared" si="9"/>
        <v/>
      </c>
    </row>
    <row r="590" spans="4:6" x14ac:dyDescent="0.35">
      <c r="D590" s="27"/>
      <c r="E590" s="27"/>
      <c r="F590" s="29" t="str">
        <f t="shared" si="9"/>
        <v/>
      </c>
    </row>
    <row r="591" spans="4:6" x14ac:dyDescent="0.35">
      <c r="D591" s="27"/>
      <c r="E591" s="27"/>
      <c r="F591" s="29" t="str">
        <f t="shared" si="9"/>
        <v/>
      </c>
    </row>
    <row r="592" spans="4:6" x14ac:dyDescent="0.35">
      <c r="D592" s="27"/>
      <c r="E592" s="27"/>
      <c r="F592" s="29" t="str">
        <f t="shared" si="9"/>
        <v/>
      </c>
    </row>
    <row r="593" spans="4:6" x14ac:dyDescent="0.35">
      <c r="D593" s="27"/>
      <c r="E593" s="27"/>
      <c r="F593" s="29" t="str">
        <f t="shared" si="9"/>
        <v/>
      </c>
    </row>
    <row r="594" spans="4:6" x14ac:dyDescent="0.35">
      <c r="D594" s="27"/>
      <c r="E594" s="27"/>
      <c r="F594" s="29" t="str">
        <f t="shared" si="9"/>
        <v/>
      </c>
    </row>
    <row r="595" spans="4:6" x14ac:dyDescent="0.35">
      <c r="D595" s="27"/>
      <c r="E595" s="27"/>
      <c r="F595" s="29" t="str">
        <f t="shared" si="9"/>
        <v/>
      </c>
    </row>
    <row r="596" spans="4:6" x14ac:dyDescent="0.35">
      <c r="D596" s="27"/>
      <c r="E596" s="27"/>
      <c r="F596" s="29" t="str">
        <f t="shared" si="9"/>
        <v/>
      </c>
    </row>
    <row r="597" spans="4:6" x14ac:dyDescent="0.35">
      <c r="D597" s="27"/>
      <c r="E597" s="27"/>
      <c r="F597" s="29" t="str">
        <f t="shared" si="9"/>
        <v/>
      </c>
    </row>
    <row r="598" spans="4:6" x14ac:dyDescent="0.35">
      <c r="D598" s="27"/>
      <c r="E598" s="27"/>
      <c r="F598" s="29" t="str">
        <f t="shared" si="9"/>
        <v/>
      </c>
    </row>
    <row r="599" spans="4:6" x14ac:dyDescent="0.35">
      <c r="D599" s="27"/>
      <c r="E599" s="27"/>
      <c r="F599" s="29" t="str">
        <f t="shared" si="9"/>
        <v/>
      </c>
    </row>
    <row r="600" spans="4:6" x14ac:dyDescent="0.35">
      <c r="D600" s="27"/>
      <c r="E600" s="27"/>
      <c r="F600" s="29" t="str">
        <f t="shared" si="9"/>
        <v/>
      </c>
    </row>
    <row r="601" spans="4:6" x14ac:dyDescent="0.35">
      <c r="D601" s="27"/>
      <c r="E601" s="27"/>
      <c r="F601" s="29" t="str">
        <f t="shared" si="9"/>
        <v/>
      </c>
    </row>
    <row r="602" spans="4:6" x14ac:dyDescent="0.35">
      <c r="D602" s="27"/>
      <c r="E602" s="27"/>
      <c r="F602" s="29" t="str">
        <f t="shared" si="9"/>
        <v/>
      </c>
    </row>
    <row r="603" spans="4:6" x14ac:dyDescent="0.35">
      <c r="D603" s="27"/>
      <c r="E603" s="27"/>
      <c r="F603" s="29" t="str">
        <f t="shared" si="9"/>
        <v/>
      </c>
    </row>
    <row r="604" spans="4:6" x14ac:dyDescent="0.35">
      <c r="D604" s="27"/>
      <c r="E604" s="27"/>
      <c r="F604" s="29" t="str">
        <f t="shared" si="9"/>
        <v/>
      </c>
    </row>
    <row r="605" spans="4:6" x14ac:dyDescent="0.35">
      <c r="D605" s="27"/>
      <c r="E605" s="27"/>
      <c r="F605" s="29" t="str">
        <f t="shared" si="9"/>
        <v/>
      </c>
    </row>
    <row r="606" spans="4:6" x14ac:dyDescent="0.35">
      <c r="D606" s="27"/>
      <c r="E606" s="27"/>
      <c r="F606" s="29" t="str">
        <f t="shared" si="9"/>
        <v/>
      </c>
    </row>
    <row r="607" spans="4:6" x14ac:dyDescent="0.35">
      <c r="D607" s="27"/>
      <c r="E607" s="27"/>
      <c r="F607" s="29" t="str">
        <f t="shared" si="9"/>
        <v/>
      </c>
    </row>
    <row r="608" spans="4:6" x14ac:dyDescent="0.35">
      <c r="D608" s="27"/>
      <c r="E608" s="27"/>
      <c r="F608" s="29" t="str">
        <f t="shared" si="9"/>
        <v/>
      </c>
    </row>
    <row r="609" spans="4:6" x14ac:dyDescent="0.35">
      <c r="D609" s="27"/>
      <c r="E609" s="27"/>
      <c r="F609" s="29" t="str">
        <f t="shared" si="9"/>
        <v/>
      </c>
    </row>
    <row r="610" spans="4:6" x14ac:dyDescent="0.35">
      <c r="D610" s="27"/>
      <c r="E610" s="27"/>
      <c r="F610" s="29" t="str">
        <f t="shared" si="9"/>
        <v/>
      </c>
    </row>
    <row r="611" spans="4:6" x14ac:dyDescent="0.35">
      <c r="D611" s="27"/>
      <c r="E611" s="27"/>
      <c r="F611" s="29" t="str">
        <f t="shared" si="9"/>
        <v/>
      </c>
    </row>
    <row r="612" spans="4:6" x14ac:dyDescent="0.35">
      <c r="D612" s="27"/>
      <c r="E612" s="27"/>
      <c r="F612" s="29" t="str">
        <f t="shared" si="9"/>
        <v/>
      </c>
    </row>
    <row r="613" spans="4:6" x14ac:dyDescent="0.35">
      <c r="D613" s="27"/>
      <c r="E613" s="27"/>
      <c r="F613" s="29" t="str">
        <f t="shared" si="9"/>
        <v/>
      </c>
    </row>
    <row r="614" spans="4:6" x14ac:dyDescent="0.35">
      <c r="D614" s="27"/>
      <c r="E614" s="27"/>
      <c r="F614" s="29" t="str">
        <f t="shared" si="9"/>
        <v/>
      </c>
    </row>
    <row r="615" spans="4:6" x14ac:dyDescent="0.35">
      <c r="D615" s="27"/>
      <c r="E615" s="27"/>
      <c r="F615" s="29" t="str">
        <f t="shared" si="9"/>
        <v/>
      </c>
    </row>
    <row r="616" spans="4:6" x14ac:dyDescent="0.35">
      <c r="D616" s="27"/>
      <c r="E616" s="27"/>
      <c r="F616" s="29" t="str">
        <f t="shared" si="9"/>
        <v/>
      </c>
    </row>
    <row r="617" spans="4:6" x14ac:dyDescent="0.35">
      <c r="D617" s="27"/>
      <c r="E617" s="27"/>
      <c r="F617" s="29" t="str">
        <f t="shared" si="9"/>
        <v/>
      </c>
    </row>
    <row r="618" spans="4:6" x14ac:dyDescent="0.35">
      <c r="D618" s="27"/>
      <c r="E618" s="27"/>
      <c r="F618" s="29" t="str">
        <f t="shared" si="9"/>
        <v/>
      </c>
    </row>
    <row r="619" spans="4:6" x14ac:dyDescent="0.35">
      <c r="D619" s="27"/>
      <c r="E619" s="27"/>
      <c r="F619" s="29" t="str">
        <f t="shared" si="9"/>
        <v/>
      </c>
    </row>
    <row r="620" spans="4:6" x14ac:dyDescent="0.35">
      <c r="D620" s="27"/>
      <c r="E620" s="27"/>
      <c r="F620" s="29" t="str">
        <f t="shared" si="9"/>
        <v/>
      </c>
    </row>
    <row r="621" spans="4:6" x14ac:dyDescent="0.35">
      <c r="D621" s="27"/>
      <c r="E621" s="27"/>
      <c r="F621" s="29" t="str">
        <f t="shared" si="9"/>
        <v/>
      </c>
    </row>
    <row r="622" spans="4:6" x14ac:dyDescent="0.35">
      <c r="D622" s="27"/>
      <c r="E622" s="27"/>
      <c r="F622" s="29" t="str">
        <f t="shared" si="9"/>
        <v/>
      </c>
    </row>
    <row r="623" spans="4:6" x14ac:dyDescent="0.35">
      <c r="D623" s="27"/>
      <c r="E623" s="27"/>
      <c r="F623" s="29" t="str">
        <f t="shared" si="9"/>
        <v/>
      </c>
    </row>
    <row r="624" spans="4:6" x14ac:dyDescent="0.35">
      <c r="D624" s="27"/>
      <c r="E624" s="27"/>
      <c r="F624" s="29" t="str">
        <f t="shared" si="9"/>
        <v/>
      </c>
    </row>
    <row r="625" spans="4:6" x14ac:dyDescent="0.35">
      <c r="D625" s="27"/>
      <c r="E625" s="27"/>
      <c r="F625" s="29" t="str">
        <f t="shared" si="9"/>
        <v/>
      </c>
    </row>
    <row r="626" spans="4:6" x14ac:dyDescent="0.35">
      <c r="D626" s="27"/>
      <c r="E626" s="27"/>
      <c r="F626" s="29" t="str">
        <f t="shared" si="9"/>
        <v/>
      </c>
    </row>
    <row r="627" spans="4:6" x14ac:dyDescent="0.35">
      <c r="D627" s="27"/>
      <c r="E627" s="27"/>
      <c r="F627" s="29" t="str">
        <f t="shared" si="9"/>
        <v/>
      </c>
    </row>
    <row r="628" spans="4:6" x14ac:dyDescent="0.35">
      <c r="D628" s="27"/>
      <c r="E628" s="27"/>
      <c r="F628" s="29" t="str">
        <f t="shared" si="9"/>
        <v/>
      </c>
    </row>
    <row r="629" spans="4:6" x14ac:dyDescent="0.35">
      <c r="D629" s="27"/>
      <c r="E629" s="27"/>
      <c r="F629" s="29" t="str">
        <f t="shared" si="9"/>
        <v/>
      </c>
    </row>
    <row r="630" spans="4:6" x14ac:dyDescent="0.35">
      <c r="D630" s="27"/>
      <c r="E630" s="27"/>
      <c r="F630" s="29" t="str">
        <f t="shared" si="9"/>
        <v/>
      </c>
    </row>
    <row r="631" spans="4:6" x14ac:dyDescent="0.35">
      <c r="D631" s="27"/>
      <c r="E631" s="27"/>
      <c r="F631" s="29" t="str">
        <f t="shared" si="9"/>
        <v/>
      </c>
    </row>
    <row r="632" spans="4:6" x14ac:dyDescent="0.35">
      <c r="D632" s="27"/>
      <c r="E632" s="27"/>
      <c r="F632" s="29" t="str">
        <f t="shared" si="9"/>
        <v/>
      </c>
    </row>
    <row r="633" spans="4:6" x14ac:dyDescent="0.35">
      <c r="D633" s="27"/>
      <c r="E633" s="27"/>
      <c r="F633" s="29" t="str">
        <f t="shared" si="9"/>
        <v/>
      </c>
    </row>
    <row r="634" spans="4:6" x14ac:dyDescent="0.35">
      <c r="D634" s="27"/>
      <c r="E634" s="27"/>
      <c r="F634" s="29" t="str">
        <f t="shared" si="9"/>
        <v/>
      </c>
    </row>
    <row r="635" spans="4:6" x14ac:dyDescent="0.35">
      <c r="D635" s="27"/>
      <c r="E635" s="27"/>
      <c r="F635" s="29" t="str">
        <f t="shared" si="9"/>
        <v/>
      </c>
    </row>
    <row r="636" spans="4:6" x14ac:dyDescent="0.35">
      <c r="D636" s="27"/>
      <c r="E636" s="27"/>
      <c r="F636" s="29" t="str">
        <f t="shared" si="9"/>
        <v/>
      </c>
    </row>
    <row r="637" spans="4:6" x14ac:dyDescent="0.35">
      <c r="D637" s="27"/>
      <c r="E637" s="27"/>
      <c r="F637" s="29" t="str">
        <f t="shared" si="9"/>
        <v/>
      </c>
    </row>
    <row r="638" spans="4:6" x14ac:dyDescent="0.35">
      <c r="D638" s="27"/>
      <c r="E638" s="27"/>
      <c r="F638" s="29" t="str">
        <f t="shared" si="9"/>
        <v/>
      </c>
    </row>
    <row r="639" spans="4:6" x14ac:dyDescent="0.35">
      <c r="D639" s="27"/>
      <c r="E639" s="27"/>
      <c r="F639" s="29" t="str">
        <f t="shared" si="9"/>
        <v/>
      </c>
    </row>
    <row r="640" spans="4:6" x14ac:dyDescent="0.35">
      <c r="D640" s="27"/>
      <c r="E640" s="27"/>
      <c r="F640" s="29" t="str">
        <f t="shared" si="9"/>
        <v/>
      </c>
    </row>
    <row r="641" spans="4:6" x14ac:dyDescent="0.35">
      <c r="D641" s="27"/>
      <c r="E641" s="27"/>
      <c r="F641" s="29" t="str">
        <f t="shared" si="9"/>
        <v/>
      </c>
    </row>
    <row r="642" spans="4:6" x14ac:dyDescent="0.35">
      <c r="D642" s="27"/>
      <c r="E642" s="27"/>
      <c r="F642" s="29" t="str">
        <f t="shared" si="9"/>
        <v/>
      </c>
    </row>
    <row r="643" spans="4:6" x14ac:dyDescent="0.35">
      <c r="D643" s="27"/>
      <c r="E643" s="27"/>
      <c r="F643" s="29" t="str">
        <f t="shared" si="9"/>
        <v/>
      </c>
    </row>
    <row r="644" spans="4:6" x14ac:dyDescent="0.35">
      <c r="D644" s="27"/>
      <c r="E644" s="27"/>
      <c r="F644" s="29" t="str">
        <f t="shared" si="9"/>
        <v/>
      </c>
    </row>
    <row r="645" spans="4:6" x14ac:dyDescent="0.35">
      <c r="D645" s="27"/>
      <c r="E645" s="27"/>
      <c r="F645" s="29" t="str">
        <f t="shared" si="9"/>
        <v/>
      </c>
    </row>
    <row r="646" spans="4:6" x14ac:dyDescent="0.35">
      <c r="D646" s="27"/>
      <c r="E646" s="27"/>
      <c r="F646" s="29" t="str">
        <f t="shared" si="9"/>
        <v/>
      </c>
    </row>
    <row r="647" spans="4:6" x14ac:dyDescent="0.35">
      <c r="D647" s="27"/>
      <c r="E647" s="27"/>
      <c r="F647" s="29" t="str">
        <f t="shared" ref="F647:F710" si="10">IF(E647="","",E647/100)</f>
        <v/>
      </c>
    </row>
    <row r="648" spans="4:6" x14ac:dyDescent="0.35">
      <c r="D648" s="27"/>
      <c r="E648" s="27"/>
      <c r="F648" s="29" t="str">
        <f t="shared" si="10"/>
        <v/>
      </c>
    </row>
    <row r="649" spans="4:6" x14ac:dyDescent="0.35">
      <c r="D649" s="27"/>
      <c r="E649" s="27"/>
      <c r="F649" s="29" t="str">
        <f t="shared" si="10"/>
        <v/>
      </c>
    </row>
    <row r="650" spans="4:6" x14ac:dyDescent="0.35">
      <c r="D650" s="27"/>
      <c r="E650" s="27"/>
      <c r="F650" s="29" t="str">
        <f t="shared" si="10"/>
        <v/>
      </c>
    </row>
    <row r="651" spans="4:6" x14ac:dyDescent="0.35">
      <c r="D651" s="27"/>
      <c r="E651" s="27"/>
      <c r="F651" s="29" t="str">
        <f t="shared" si="10"/>
        <v/>
      </c>
    </row>
    <row r="652" spans="4:6" x14ac:dyDescent="0.35">
      <c r="D652" s="27"/>
      <c r="E652" s="27"/>
      <c r="F652" s="29" t="str">
        <f t="shared" si="10"/>
        <v/>
      </c>
    </row>
    <row r="653" spans="4:6" x14ac:dyDescent="0.35">
      <c r="D653" s="27"/>
      <c r="E653" s="27"/>
      <c r="F653" s="29" t="str">
        <f t="shared" si="10"/>
        <v/>
      </c>
    </row>
    <row r="654" spans="4:6" x14ac:dyDescent="0.35">
      <c r="D654" s="27"/>
      <c r="E654" s="27"/>
      <c r="F654" s="29" t="str">
        <f t="shared" si="10"/>
        <v/>
      </c>
    </row>
    <row r="655" spans="4:6" x14ac:dyDescent="0.35">
      <c r="D655" s="27"/>
      <c r="E655" s="27"/>
      <c r="F655" s="29" t="str">
        <f t="shared" si="10"/>
        <v/>
      </c>
    </row>
    <row r="656" spans="4:6" x14ac:dyDescent="0.35">
      <c r="D656" s="27"/>
      <c r="E656" s="27"/>
      <c r="F656" s="29" t="str">
        <f t="shared" si="10"/>
        <v/>
      </c>
    </row>
    <row r="657" spans="4:6" x14ac:dyDescent="0.35">
      <c r="D657" s="27"/>
      <c r="E657" s="27"/>
      <c r="F657" s="29" t="str">
        <f t="shared" si="10"/>
        <v/>
      </c>
    </row>
    <row r="658" spans="4:6" x14ac:dyDescent="0.35">
      <c r="D658" s="27"/>
      <c r="E658" s="27"/>
      <c r="F658" s="29" t="str">
        <f t="shared" si="10"/>
        <v/>
      </c>
    </row>
    <row r="659" spans="4:6" x14ac:dyDescent="0.35">
      <c r="D659" s="27"/>
      <c r="E659" s="27"/>
      <c r="F659" s="29" t="str">
        <f t="shared" si="10"/>
        <v/>
      </c>
    </row>
    <row r="660" spans="4:6" x14ac:dyDescent="0.35">
      <c r="D660" s="27"/>
      <c r="E660" s="27"/>
      <c r="F660" s="29" t="str">
        <f t="shared" si="10"/>
        <v/>
      </c>
    </row>
    <row r="661" spans="4:6" x14ac:dyDescent="0.35">
      <c r="D661" s="27"/>
      <c r="E661" s="27"/>
      <c r="F661" s="29" t="str">
        <f t="shared" si="10"/>
        <v/>
      </c>
    </row>
    <row r="662" spans="4:6" x14ac:dyDescent="0.35">
      <c r="D662" s="27"/>
      <c r="E662" s="27"/>
      <c r="F662" s="29" t="str">
        <f t="shared" si="10"/>
        <v/>
      </c>
    </row>
    <row r="663" spans="4:6" x14ac:dyDescent="0.35">
      <c r="D663" s="27"/>
      <c r="E663" s="27"/>
      <c r="F663" s="29" t="str">
        <f t="shared" si="10"/>
        <v/>
      </c>
    </row>
    <row r="664" spans="4:6" x14ac:dyDescent="0.35">
      <c r="D664" s="27"/>
      <c r="E664" s="27"/>
      <c r="F664" s="29" t="str">
        <f t="shared" si="10"/>
        <v/>
      </c>
    </row>
    <row r="665" spans="4:6" x14ac:dyDescent="0.35">
      <c r="D665" s="27"/>
      <c r="E665" s="27"/>
      <c r="F665" s="29" t="str">
        <f t="shared" si="10"/>
        <v/>
      </c>
    </row>
    <row r="666" spans="4:6" x14ac:dyDescent="0.35">
      <c r="D666" s="27"/>
      <c r="E666" s="27"/>
      <c r="F666" s="29" t="str">
        <f t="shared" si="10"/>
        <v/>
      </c>
    </row>
    <row r="667" spans="4:6" x14ac:dyDescent="0.35">
      <c r="D667" s="27"/>
      <c r="E667" s="27"/>
      <c r="F667" s="29" t="str">
        <f t="shared" si="10"/>
        <v/>
      </c>
    </row>
    <row r="668" spans="4:6" x14ac:dyDescent="0.35">
      <c r="D668" s="27"/>
      <c r="E668" s="27"/>
      <c r="F668" s="29" t="str">
        <f t="shared" si="10"/>
        <v/>
      </c>
    </row>
    <row r="669" spans="4:6" x14ac:dyDescent="0.35">
      <c r="D669" s="27"/>
      <c r="E669" s="27"/>
      <c r="F669" s="29" t="str">
        <f t="shared" si="10"/>
        <v/>
      </c>
    </row>
    <row r="670" spans="4:6" x14ac:dyDescent="0.35">
      <c r="D670" s="27"/>
      <c r="E670" s="27"/>
      <c r="F670" s="29" t="str">
        <f t="shared" si="10"/>
        <v/>
      </c>
    </row>
    <row r="671" spans="4:6" x14ac:dyDescent="0.35">
      <c r="D671" s="27"/>
      <c r="E671" s="27"/>
      <c r="F671" s="29" t="str">
        <f t="shared" si="10"/>
        <v/>
      </c>
    </row>
    <row r="672" spans="4:6" x14ac:dyDescent="0.35">
      <c r="D672" s="27"/>
      <c r="E672" s="27"/>
      <c r="F672" s="29" t="str">
        <f t="shared" si="10"/>
        <v/>
      </c>
    </row>
    <row r="673" spans="4:6" x14ac:dyDescent="0.35">
      <c r="D673" s="27"/>
      <c r="E673" s="27"/>
      <c r="F673" s="29" t="str">
        <f t="shared" si="10"/>
        <v/>
      </c>
    </row>
    <row r="674" spans="4:6" x14ac:dyDescent="0.35">
      <c r="D674" s="27"/>
      <c r="E674" s="27"/>
      <c r="F674" s="29" t="str">
        <f t="shared" si="10"/>
        <v/>
      </c>
    </row>
    <row r="675" spans="4:6" x14ac:dyDescent="0.35">
      <c r="D675" s="27"/>
      <c r="E675" s="27"/>
      <c r="F675" s="29" t="str">
        <f t="shared" si="10"/>
        <v/>
      </c>
    </row>
    <row r="676" spans="4:6" x14ac:dyDescent="0.35">
      <c r="D676" s="27"/>
      <c r="E676" s="27"/>
      <c r="F676" s="29" t="str">
        <f t="shared" si="10"/>
        <v/>
      </c>
    </row>
    <row r="677" spans="4:6" x14ac:dyDescent="0.35">
      <c r="D677" s="27"/>
      <c r="E677" s="27"/>
      <c r="F677" s="29" t="str">
        <f t="shared" si="10"/>
        <v/>
      </c>
    </row>
    <row r="678" spans="4:6" x14ac:dyDescent="0.35">
      <c r="D678" s="27"/>
      <c r="E678" s="27"/>
      <c r="F678" s="29" t="str">
        <f t="shared" si="10"/>
        <v/>
      </c>
    </row>
    <row r="679" spans="4:6" x14ac:dyDescent="0.35">
      <c r="D679" s="27"/>
      <c r="E679" s="27"/>
      <c r="F679" s="29" t="str">
        <f t="shared" si="10"/>
        <v/>
      </c>
    </row>
    <row r="680" spans="4:6" x14ac:dyDescent="0.35">
      <c r="D680" s="27"/>
      <c r="E680" s="27"/>
      <c r="F680" s="29" t="str">
        <f t="shared" si="10"/>
        <v/>
      </c>
    </row>
    <row r="681" spans="4:6" x14ac:dyDescent="0.35">
      <c r="D681" s="27"/>
      <c r="E681" s="27"/>
      <c r="F681" s="29" t="str">
        <f t="shared" si="10"/>
        <v/>
      </c>
    </row>
    <row r="682" spans="4:6" x14ac:dyDescent="0.35">
      <c r="D682" s="27"/>
      <c r="E682" s="27"/>
      <c r="F682" s="29" t="str">
        <f t="shared" si="10"/>
        <v/>
      </c>
    </row>
    <row r="683" spans="4:6" x14ac:dyDescent="0.35">
      <c r="D683" s="27"/>
      <c r="E683" s="27"/>
      <c r="F683" s="29" t="str">
        <f t="shared" si="10"/>
        <v/>
      </c>
    </row>
    <row r="684" spans="4:6" x14ac:dyDescent="0.35">
      <c r="D684" s="27"/>
      <c r="E684" s="27"/>
      <c r="F684" s="29" t="str">
        <f t="shared" si="10"/>
        <v/>
      </c>
    </row>
    <row r="685" spans="4:6" x14ac:dyDescent="0.35">
      <c r="D685" s="27"/>
      <c r="E685" s="27"/>
      <c r="F685" s="29" t="str">
        <f t="shared" si="10"/>
        <v/>
      </c>
    </row>
    <row r="686" spans="4:6" x14ac:dyDescent="0.35">
      <c r="D686" s="27"/>
      <c r="E686" s="27"/>
      <c r="F686" s="29" t="str">
        <f t="shared" si="10"/>
        <v/>
      </c>
    </row>
    <row r="687" spans="4:6" x14ac:dyDescent="0.35">
      <c r="D687" s="27"/>
      <c r="E687" s="27"/>
      <c r="F687" s="29" t="str">
        <f t="shared" si="10"/>
        <v/>
      </c>
    </row>
    <row r="688" spans="4:6" x14ac:dyDescent="0.35">
      <c r="D688" s="27"/>
      <c r="E688" s="27"/>
      <c r="F688" s="29" t="str">
        <f t="shared" si="10"/>
        <v/>
      </c>
    </row>
    <row r="689" spans="4:6" x14ac:dyDescent="0.35">
      <c r="D689" s="27"/>
      <c r="E689" s="27"/>
      <c r="F689" s="29" t="str">
        <f t="shared" si="10"/>
        <v/>
      </c>
    </row>
    <row r="690" spans="4:6" x14ac:dyDescent="0.35">
      <c r="D690" s="27"/>
      <c r="E690" s="27"/>
      <c r="F690" s="29" t="str">
        <f t="shared" si="10"/>
        <v/>
      </c>
    </row>
    <row r="691" spans="4:6" x14ac:dyDescent="0.35">
      <c r="D691" s="27"/>
      <c r="E691" s="27"/>
      <c r="F691" s="29" t="str">
        <f t="shared" si="10"/>
        <v/>
      </c>
    </row>
    <row r="692" spans="4:6" x14ac:dyDescent="0.35">
      <c r="D692" s="27"/>
      <c r="E692" s="27"/>
      <c r="F692" s="29" t="str">
        <f t="shared" si="10"/>
        <v/>
      </c>
    </row>
    <row r="693" spans="4:6" x14ac:dyDescent="0.35">
      <c r="D693" s="27"/>
      <c r="E693" s="27"/>
      <c r="F693" s="29" t="str">
        <f t="shared" si="10"/>
        <v/>
      </c>
    </row>
    <row r="694" spans="4:6" x14ac:dyDescent="0.35">
      <c r="D694" s="27"/>
      <c r="E694" s="27"/>
      <c r="F694" s="29" t="str">
        <f t="shared" si="10"/>
        <v/>
      </c>
    </row>
    <row r="695" spans="4:6" x14ac:dyDescent="0.35">
      <c r="D695" s="27"/>
      <c r="E695" s="27"/>
      <c r="F695" s="29" t="str">
        <f t="shared" si="10"/>
        <v/>
      </c>
    </row>
    <row r="696" spans="4:6" x14ac:dyDescent="0.35">
      <c r="D696" s="27"/>
      <c r="E696" s="27"/>
      <c r="F696" s="29" t="str">
        <f t="shared" si="10"/>
        <v/>
      </c>
    </row>
    <row r="697" spans="4:6" x14ac:dyDescent="0.35">
      <c r="D697" s="27"/>
      <c r="E697" s="27"/>
      <c r="F697" s="29" t="str">
        <f t="shared" si="10"/>
        <v/>
      </c>
    </row>
    <row r="698" spans="4:6" x14ac:dyDescent="0.35">
      <c r="D698" s="27"/>
      <c r="E698" s="27"/>
      <c r="F698" s="29" t="str">
        <f t="shared" si="10"/>
        <v/>
      </c>
    </row>
    <row r="699" spans="4:6" x14ac:dyDescent="0.35">
      <c r="D699" s="27"/>
      <c r="E699" s="27"/>
      <c r="F699" s="29" t="str">
        <f t="shared" si="10"/>
        <v/>
      </c>
    </row>
    <row r="700" spans="4:6" x14ac:dyDescent="0.35">
      <c r="D700" s="27"/>
      <c r="E700" s="27"/>
      <c r="F700" s="29" t="str">
        <f t="shared" si="10"/>
        <v/>
      </c>
    </row>
    <row r="701" spans="4:6" x14ac:dyDescent="0.35">
      <c r="D701" s="27"/>
      <c r="E701" s="27"/>
      <c r="F701" s="29" t="str">
        <f t="shared" si="10"/>
        <v/>
      </c>
    </row>
    <row r="702" spans="4:6" x14ac:dyDescent="0.35">
      <c r="D702" s="27"/>
      <c r="E702" s="27"/>
      <c r="F702" s="29" t="str">
        <f t="shared" si="10"/>
        <v/>
      </c>
    </row>
    <row r="703" spans="4:6" x14ac:dyDescent="0.35">
      <c r="D703" s="27"/>
      <c r="E703" s="27"/>
      <c r="F703" s="29" t="str">
        <f t="shared" si="10"/>
        <v/>
      </c>
    </row>
    <row r="704" spans="4:6" x14ac:dyDescent="0.35">
      <c r="D704" s="27"/>
      <c r="E704" s="27"/>
      <c r="F704" s="29" t="str">
        <f t="shared" si="10"/>
        <v/>
      </c>
    </row>
    <row r="705" spans="4:6" x14ac:dyDescent="0.35">
      <c r="D705" s="27"/>
      <c r="E705" s="27"/>
      <c r="F705" s="29" t="str">
        <f t="shared" si="10"/>
        <v/>
      </c>
    </row>
    <row r="706" spans="4:6" x14ac:dyDescent="0.35">
      <c r="D706" s="27"/>
      <c r="E706" s="27"/>
      <c r="F706" s="29" t="str">
        <f t="shared" si="10"/>
        <v/>
      </c>
    </row>
    <row r="707" spans="4:6" x14ac:dyDescent="0.35">
      <c r="D707" s="27"/>
      <c r="E707" s="27"/>
      <c r="F707" s="29" t="str">
        <f t="shared" si="10"/>
        <v/>
      </c>
    </row>
    <row r="708" spans="4:6" x14ac:dyDescent="0.35">
      <c r="D708" s="27"/>
      <c r="E708" s="27"/>
      <c r="F708" s="29" t="str">
        <f t="shared" si="10"/>
        <v/>
      </c>
    </row>
    <row r="709" spans="4:6" x14ac:dyDescent="0.35">
      <c r="D709" s="27"/>
      <c r="E709" s="27"/>
      <c r="F709" s="29" t="str">
        <f t="shared" si="10"/>
        <v/>
      </c>
    </row>
    <row r="710" spans="4:6" x14ac:dyDescent="0.35">
      <c r="D710" s="27"/>
      <c r="E710" s="27"/>
      <c r="F710" s="29" t="str">
        <f t="shared" si="10"/>
        <v/>
      </c>
    </row>
    <row r="711" spans="4:6" x14ac:dyDescent="0.35">
      <c r="D711" s="27"/>
      <c r="E711" s="27"/>
      <c r="F711" s="29" t="str">
        <f t="shared" ref="F711:F774" si="11">IF(E711="","",E711/100)</f>
        <v/>
      </c>
    </row>
    <row r="712" spans="4:6" x14ac:dyDescent="0.35">
      <c r="D712" s="27"/>
      <c r="E712" s="27"/>
      <c r="F712" s="29" t="str">
        <f t="shared" si="11"/>
        <v/>
      </c>
    </row>
    <row r="713" spans="4:6" x14ac:dyDescent="0.35">
      <c r="D713" s="27"/>
      <c r="E713" s="27"/>
      <c r="F713" s="29" t="str">
        <f t="shared" si="11"/>
        <v/>
      </c>
    </row>
    <row r="714" spans="4:6" x14ac:dyDescent="0.35">
      <c r="D714" s="27"/>
      <c r="E714" s="27"/>
      <c r="F714" s="29" t="str">
        <f t="shared" si="11"/>
        <v/>
      </c>
    </row>
    <row r="715" spans="4:6" x14ac:dyDescent="0.35">
      <c r="D715" s="27"/>
      <c r="E715" s="27"/>
      <c r="F715" s="29" t="str">
        <f t="shared" si="11"/>
        <v/>
      </c>
    </row>
    <row r="716" spans="4:6" x14ac:dyDescent="0.35">
      <c r="D716" s="27"/>
      <c r="E716" s="27"/>
      <c r="F716" s="29" t="str">
        <f t="shared" si="11"/>
        <v/>
      </c>
    </row>
    <row r="717" spans="4:6" x14ac:dyDescent="0.35">
      <c r="D717" s="27"/>
      <c r="E717" s="27"/>
      <c r="F717" s="29" t="str">
        <f t="shared" si="11"/>
        <v/>
      </c>
    </row>
    <row r="718" spans="4:6" x14ac:dyDescent="0.35">
      <c r="D718" s="27"/>
      <c r="E718" s="27"/>
      <c r="F718" s="29" t="str">
        <f t="shared" si="11"/>
        <v/>
      </c>
    </row>
    <row r="719" spans="4:6" x14ac:dyDescent="0.35">
      <c r="D719" s="27"/>
      <c r="E719" s="27"/>
      <c r="F719" s="29" t="str">
        <f t="shared" si="11"/>
        <v/>
      </c>
    </row>
    <row r="720" spans="4:6" x14ac:dyDescent="0.35">
      <c r="D720" s="27"/>
      <c r="E720" s="27"/>
      <c r="F720" s="29" t="str">
        <f t="shared" si="11"/>
        <v/>
      </c>
    </row>
    <row r="721" spans="4:6" x14ac:dyDescent="0.35">
      <c r="D721" s="27"/>
      <c r="E721" s="27"/>
      <c r="F721" s="29" t="str">
        <f t="shared" si="11"/>
        <v/>
      </c>
    </row>
    <row r="722" spans="4:6" x14ac:dyDescent="0.35">
      <c r="D722" s="27"/>
      <c r="E722" s="27"/>
      <c r="F722" s="29" t="str">
        <f t="shared" si="11"/>
        <v/>
      </c>
    </row>
    <row r="723" spans="4:6" x14ac:dyDescent="0.35">
      <c r="D723" s="27"/>
      <c r="E723" s="27"/>
      <c r="F723" s="29" t="str">
        <f t="shared" si="11"/>
        <v/>
      </c>
    </row>
    <row r="724" spans="4:6" x14ac:dyDescent="0.35">
      <c r="D724" s="27"/>
      <c r="E724" s="27"/>
      <c r="F724" s="29" t="str">
        <f t="shared" si="11"/>
        <v/>
      </c>
    </row>
    <row r="725" spans="4:6" x14ac:dyDescent="0.35">
      <c r="D725" s="27"/>
      <c r="E725" s="27"/>
      <c r="F725" s="29" t="str">
        <f t="shared" si="11"/>
        <v/>
      </c>
    </row>
    <row r="726" spans="4:6" x14ac:dyDescent="0.35">
      <c r="D726" s="27"/>
      <c r="E726" s="27"/>
      <c r="F726" s="29" t="str">
        <f t="shared" si="11"/>
        <v/>
      </c>
    </row>
    <row r="727" spans="4:6" x14ac:dyDescent="0.35">
      <c r="D727" s="27"/>
      <c r="E727" s="27"/>
      <c r="F727" s="29" t="str">
        <f t="shared" si="11"/>
        <v/>
      </c>
    </row>
    <row r="728" spans="4:6" x14ac:dyDescent="0.35">
      <c r="D728" s="27"/>
      <c r="E728" s="27"/>
      <c r="F728" s="29" t="str">
        <f t="shared" si="11"/>
        <v/>
      </c>
    </row>
    <row r="729" spans="4:6" x14ac:dyDescent="0.35">
      <c r="D729" s="27"/>
      <c r="E729" s="27"/>
      <c r="F729" s="29" t="str">
        <f t="shared" si="11"/>
        <v/>
      </c>
    </row>
    <row r="730" spans="4:6" x14ac:dyDescent="0.35">
      <c r="D730" s="27"/>
      <c r="E730" s="27"/>
      <c r="F730" s="29" t="str">
        <f t="shared" si="11"/>
        <v/>
      </c>
    </row>
    <row r="731" spans="4:6" x14ac:dyDescent="0.35">
      <c r="D731" s="27"/>
      <c r="E731" s="27"/>
      <c r="F731" s="29" t="str">
        <f t="shared" si="11"/>
        <v/>
      </c>
    </row>
    <row r="732" spans="4:6" x14ac:dyDescent="0.35">
      <c r="D732" s="27"/>
      <c r="E732" s="27"/>
      <c r="F732" s="29" t="str">
        <f t="shared" si="11"/>
        <v/>
      </c>
    </row>
    <row r="733" spans="4:6" x14ac:dyDescent="0.35">
      <c r="D733" s="27"/>
      <c r="E733" s="27"/>
      <c r="F733" s="29" t="str">
        <f t="shared" si="11"/>
        <v/>
      </c>
    </row>
    <row r="734" spans="4:6" x14ac:dyDescent="0.35">
      <c r="D734" s="27"/>
      <c r="E734" s="27"/>
      <c r="F734" s="29" t="str">
        <f t="shared" si="11"/>
        <v/>
      </c>
    </row>
    <row r="735" spans="4:6" x14ac:dyDescent="0.35">
      <c r="D735" s="27"/>
      <c r="E735" s="27"/>
      <c r="F735" s="29" t="str">
        <f t="shared" si="11"/>
        <v/>
      </c>
    </row>
    <row r="736" spans="4:6" x14ac:dyDescent="0.35">
      <c r="D736" s="27"/>
      <c r="E736" s="27"/>
      <c r="F736" s="29" t="str">
        <f t="shared" si="11"/>
        <v/>
      </c>
    </row>
    <row r="737" spans="4:6" x14ac:dyDescent="0.35">
      <c r="D737" s="27"/>
      <c r="E737" s="27"/>
      <c r="F737" s="29" t="str">
        <f t="shared" si="11"/>
        <v/>
      </c>
    </row>
    <row r="738" spans="4:6" x14ac:dyDescent="0.35">
      <c r="D738" s="27"/>
      <c r="E738" s="27"/>
      <c r="F738" s="29" t="str">
        <f t="shared" si="11"/>
        <v/>
      </c>
    </row>
    <row r="739" spans="4:6" x14ac:dyDescent="0.35">
      <c r="D739" s="27"/>
      <c r="E739" s="27"/>
      <c r="F739" s="29" t="str">
        <f t="shared" si="11"/>
        <v/>
      </c>
    </row>
    <row r="740" spans="4:6" x14ac:dyDescent="0.35">
      <c r="D740" s="27"/>
      <c r="E740" s="27"/>
      <c r="F740" s="29" t="str">
        <f t="shared" si="11"/>
        <v/>
      </c>
    </row>
    <row r="741" spans="4:6" x14ac:dyDescent="0.35">
      <c r="D741" s="27"/>
      <c r="E741" s="27"/>
      <c r="F741" s="29" t="str">
        <f t="shared" si="11"/>
        <v/>
      </c>
    </row>
    <row r="742" spans="4:6" x14ac:dyDescent="0.35">
      <c r="D742" s="27"/>
      <c r="E742" s="27"/>
      <c r="F742" s="29" t="str">
        <f t="shared" si="11"/>
        <v/>
      </c>
    </row>
    <row r="743" spans="4:6" x14ac:dyDescent="0.35">
      <c r="D743" s="27"/>
      <c r="E743" s="27"/>
      <c r="F743" s="29" t="str">
        <f t="shared" si="11"/>
        <v/>
      </c>
    </row>
    <row r="744" spans="4:6" x14ac:dyDescent="0.35">
      <c r="D744" s="27"/>
      <c r="E744" s="27"/>
      <c r="F744" s="29" t="str">
        <f t="shared" si="11"/>
        <v/>
      </c>
    </row>
    <row r="745" spans="4:6" x14ac:dyDescent="0.35">
      <c r="D745" s="27"/>
      <c r="E745" s="27"/>
      <c r="F745" s="29" t="str">
        <f t="shared" si="11"/>
        <v/>
      </c>
    </row>
    <row r="746" spans="4:6" x14ac:dyDescent="0.35">
      <c r="D746" s="27"/>
      <c r="E746" s="27"/>
      <c r="F746" s="29" t="str">
        <f t="shared" si="11"/>
        <v/>
      </c>
    </row>
    <row r="747" spans="4:6" x14ac:dyDescent="0.35">
      <c r="D747" s="27"/>
      <c r="E747" s="27"/>
      <c r="F747" s="29" t="str">
        <f t="shared" si="11"/>
        <v/>
      </c>
    </row>
    <row r="748" spans="4:6" x14ac:dyDescent="0.35">
      <c r="D748" s="27"/>
      <c r="E748" s="27"/>
      <c r="F748" s="29" t="str">
        <f t="shared" si="11"/>
        <v/>
      </c>
    </row>
    <row r="749" spans="4:6" x14ac:dyDescent="0.35">
      <c r="D749" s="27"/>
      <c r="E749" s="27"/>
      <c r="F749" s="29" t="str">
        <f t="shared" si="11"/>
        <v/>
      </c>
    </row>
    <row r="750" spans="4:6" x14ac:dyDescent="0.35">
      <c r="D750" s="27"/>
      <c r="E750" s="27"/>
      <c r="F750" s="29" t="str">
        <f t="shared" si="11"/>
        <v/>
      </c>
    </row>
    <row r="751" spans="4:6" x14ac:dyDescent="0.35">
      <c r="D751" s="27"/>
      <c r="E751" s="27"/>
      <c r="F751" s="29" t="str">
        <f t="shared" si="11"/>
        <v/>
      </c>
    </row>
    <row r="752" spans="4:6" x14ac:dyDescent="0.35">
      <c r="D752" s="27"/>
      <c r="E752" s="27"/>
      <c r="F752" s="29" t="str">
        <f t="shared" si="11"/>
        <v/>
      </c>
    </row>
    <row r="753" spans="4:6" x14ac:dyDescent="0.35">
      <c r="D753" s="27"/>
      <c r="E753" s="27"/>
      <c r="F753" s="29" t="str">
        <f t="shared" si="11"/>
        <v/>
      </c>
    </row>
    <row r="754" spans="4:6" x14ac:dyDescent="0.35">
      <c r="D754" s="27"/>
      <c r="E754" s="27"/>
      <c r="F754" s="29" t="str">
        <f t="shared" si="11"/>
        <v/>
      </c>
    </row>
    <row r="755" spans="4:6" x14ac:dyDescent="0.35">
      <c r="D755" s="27"/>
      <c r="E755" s="27"/>
      <c r="F755" s="29" t="str">
        <f t="shared" si="11"/>
        <v/>
      </c>
    </row>
    <row r="756" spans="4:6" x14ac:dyDescent="0.35">
      <c r="D756" s="27"/>
      <c r="E756" s="27"/>
      <c r="F756" s="29" t="str">
        <f t="shared" si="11"/>
        <v/>
      </c>
    </row>
    <row r="757" spans="4:6" x14ac:dyDescent="0.35">
      <c r="D757" s="27"/>
      <c r="E757" s="27"/>
      <c r="F757" s="29" t="str">
        <f t="shared" si="11"/>
        <v/>
      </c>
    </row>
    <row r="758" spans="4:6" x14ac:dyDescent="0.35">
      <c r="D758" s="27"/>
      <c r="E758" s="27"/>
      <c r="F758" s="29" t="str">
        <f t="shared" si="11"/>
        <v/>
      </c>
    </row>
    <row r="759" spans="4:6" x14ac:dyDescent="0.35">
      <c r="D759" s="27"/>
      <c r="E759" s="27"/>
      <c r="F759" s="29" t="str">
        <f t="shared" si="11"/>
        <v/>
      </c>
    </row>
    <row r="760" spans="4:6" x14ac:dyDescent="0.35">
      <c r="D760" s="27"/>
      <c r="E760" s="27"/>
      <c r="F760" s="29" t="str">
        <f t="shared" si="11"/>
        <v/>
      </c>
    </row>
    <row r="761" spans="4:6" x14ac:dyDescent="0.35">
      <c r="D761" s="27"/>
      <c r="E761" s="27"/>
      <c r="F761" s="29" t="str">
        <f t="shared" si="11"/>
        <v/>
      </c>
    </row>
    <row r="762" spans="4:6" x14ac:dyDescent="0.35">
      <c r="D762" s="27"/>
      <c r="E762" s="27"/>
      <c r="F762" s="29" t="str">
        <f t="shared" si="11"/>
        <v/>
      </c>
    </row>
    <row r="763" spans="4:6" x14ac:dyDescent="0.35">
      <c r="D763" s="27"/>
      <c r="E763" s="27"/>
      <c r="F763" s="29" t="str">
        <f t="shared" si="11"/>
        <v/>
      </c>
    </row>
    <row r="764" spans="4:6" x14ac:dyDescent="0.35">
      <c r="D764" s="27"/>
      <c r="E764" s="27"/>
      <c r="F764" s="29" t="str">
        <f t="shared" si="11"/>
        <v/>
      </c>
    </row>
    <row r="765" spans="4:6" x14ac:dyDescent="0.35">
      <c r="D765" s="27"/>
      <c r="E765" s="27"/>
      <c r="F765" s="29" t="str">
        <f t="shared" si="11"/>
        <v/>
      </c>
    </row>
    <row r="766" spans="4:6" x14ac:dyDescent="0.35">
      <c r="D766" s="27"/>
      <c r="E766" s="27"/>
      <c r="F766" s="29" t="str">
        <f t="shared" si="11"/>
        <v/>
      </c>
    </row>
    <row r="767" spans="4:6" x14ac:dyDescent="0.35">
      <c r="D767" s="27"/>
      <c r="E767" s="27"/>
      <c r="F767" s="29" t="str">
        <f t="shared" si="11"/>
        <v/>
      </c>
    </row>
    <row r="768" spans="4:6" x14ac:dyDescent="0.35">
      <c r="D768" s="27"/>
      <c r="E768" s="27"/>
      <c r="F768" s="29" t="str">
        <f t="shared" si="11"/>
        <v/>
      </c>
    </row>
    <row r="769" spans="4:6" x14ac:dyDescent="0.35">
      <c r="D769" s="27"/>
      <c r="E769" s="27"/>
      <c r="F769" s="29" t="str">
        <f t="shared" si="11"/>
        <v/>
      </c>
    </row>
    <row r="770" spans="4:6" x14ac:dyDescent="0.35">
      <c r="D770" s="27"/>
      <c r="E770" s="27"/>
      <c r="F770" s="29" t="str">
        <f t="shared" si="11"/>
        <v/>
      </c>
    </row>
    <row r="771" spans="4:6" x14ac:dyDescent="0.35">
      <c r="D771" s="27"/>
      <c r="E771" s="27"/>
      <c r="F771" s="29" t="str">
        <f t="shared" si="11"/>
        <v/>
      </c>
    </row>
    <row r="772" spans="4:6" x14ac:dyDescent="0.35">
      <c r="D772" s="27"/>
      <c r="E772" s="27"/>
      <c r="F772" s="29" t="str">
        <f t="shared" si="11"/>
        <v/>
      </c>
    </row>
    <row r="773" spans="4:6" x14ac:dyDescent="0.35">
      <c r="D773" s="27"/>
      <c r="E773" s="27"/>
      <c r="F773" s="29" t="str">
        <f t="shared" si="11"/>
        <v/>
      </c>
    </row>
    <row r="774" spans="4:6" x14ac:dyDescent="0.35">
      <c r="D774" s="27"/>
      <c r="E774" s="27"/>
      <c r="F774" s="29" t="str">
        <f t="shared" si="11"/>
        <v/>
      </c>
    </row>
    <row r="775" spans="4:6" x14ac:dyDescent="0.35">
      <c r="D775" s="27"/>
      <c r="E775" s="27"/>
      <c r="F775" s="29" t="str">
        <f t="shared" ref="F775:F838" si="12">IF(E775="","",E775/100)</f>
        <v/>
      </c>
    </row>
    <row r="776" spans="4:6" x14ac:dyDescent="0.35">
      <c r="D776" s="27"/>
      <c r="E776" s="27"/>
      <c r="F776" s="29" t="str">
        <f t="shared" si="12"/>
        <v/>
      </c>
    </row>
    <row r="777" spans="4:6" x14ac:dyDescent="0.35">
      <c r="D777" s="27"/>
      <c r="E777" s="27"/>
      <c r="F777" s="29" t="str">
        <f t="shared" si="12"/>
        <v/>
      </c>
    </row>
    <row r="778" spans="4:6" x14ac:dyDescent="0.35">
      <c r="D778" s="27"/>
      <c r="E778" s="27"/>
      <c r="F778" s="29" t="str">
        <f t="shared" si="12"/>
        <v/>
      </c>
    </row>
    <row r="779" spans="4:6" x14ac:dyDescent="0.35">
      <c r="D779" s="27"/>
      <c r="E779" s="27"/>
      <c r="F779" s="29" t="str">
        <f t="shared" si="12"/>
        <v/>
      </c>
    </row>
    <row r="780" spans="4:6" x14ac:dyDescent="0.35">
      <c r="D780" s="27"/>
      <c r="E780" s="27"/>
      <c r="F780" s="29" t="str">
        <f t="shared" si="12"/>
        <v/>
      </c>
    </row>
    <row r="781" spans="4:6" x14ac:dyDescent="0.35">
      <c r="D781" s="27"/>
      <c r="E781" s="27"/>
      <c r="F781" s="29" t="str">
        <f t="shared" si="12"/>
        <v/>
      </c>
    </row>
    <row r="782" spans="4:6" x14ac:dyDescent="0.35">
      <c r="D782" s="27"/>
      <c r="E782" s="27"/>
      <c r="F782" s="29" t="str">
        <f t="shared" si="12"/>
        <v/>
      </c>
    </row>
    <row r="783" spans="4:6" x14ac:dyDescent="0.35">
      <c r="D783" s="27"/>
      <c r="E783" s="27"/>
      <c r="F783" s="29" t="str">
        <f t="shared" si="12"/>
        <v/>
      </c>
    </row>
    <row r="784" spans="4:6" x14ac:dyDescent="0.35">
      <c r="D784" s="27"/>
      <c r="E784" s="27"/>
      <c r="F784" s="29" t="str">
        <f t="shared" si="12"/>
        <v/>
      </c>
    </row>
    <row r="785" spans="4:6" x14ac:dyDescent="0.35">
      <c r="D785" s="27"/>
      <c r="E785" s="27"/>
      <c r="F785" s="29" t="str">
        <f t="shared" si="12"/>
        <v/>
      </c>
    </row>
    <row r="786" spans="4:6" x14ac:dyDescent="0.35">
      <c r="D786" s="27"/>
      <c r="E786" s="27"/>
      <c r="F786" s="29" t="str">
        <f t="shared" si="12"/>
        <v/>
      </c>
    </row>
    <row r="787" spans="4:6" x14ac:dyDescent="0.35">
      <c r="D787" s="27"/>
      <c r="E787" s="27"/>
      <c r="F787" s="29" t="str">
        <f t="shared" si="12"/>
        <v/>
      </c>
    </row>
    <row r="788" spans="4:6" x14ac:dyDescent="0.35">
      <c r="D788" s="27"/>
      <c r="E788" s="27"/>
      <c r="F788" s="29" t="str">
        <f t="shared" si="12"/>
        <v/>
      </c>
    </row>
    <row r="789" spans="4:6" x14ac:dyDescent="0.35">
      <c r="D789" s="27"/>
      <c r="E789" s="27"/>
      <c r="F789" s="29" t="str">
        <f t="shared" si="12"/>
        <v/>
      </c>
    </row>
    <row r="790" spans="4:6" x14ac:dyDescent="0.35">
      <c r="D790" s="27"/>
      <c r="E790" s="27"/>
      <c r="F790" s="29" t="str">
        <f t="shared" si="12"/>
        <v/>
      </c>
    </row>
    <row r="791" spans="4:6" x14ac:dyDescent="0.35">
      <c r="D791" s="27"/>
      <c r="E791" s="27"/>
      <c r="F791" s="29" t="str">
        <f t="shared" si="12"/>
        <v/>
      </c>
    </row>
    <row r="792" spans="4:6" x14ac:dyDescent="0.35">
      <c r="D792" s="27"/>
      <c r="E792" s="27"/>
      <c r="F792" s="29" t="str">
        <f t="shared" si="12"/>
        <v/>
      </c>
    </row>
    <row r="793" spans="4:6" x14ac:dyDescent="0.35">
      <c r="D793" s="27"/>
      <c r="E793" s="27"/>
      <c r="F793" s="29" t="str">
        <f t="shared" si="12"/>
        <v/>
      </c>
    </row>
    <row r="794" spans="4:6" x14ac:dyDescent="0.35">
      <c r="D794" s="27"/>
      <c r="E794" s="27"/>
      <c r="F794" s="29" t="str">
        <f t="shared" si="12"/>
        <v/>
      </c>
    </row>
    <row r="795" spans="4:6" x14ac:dyDescent="0.35">
      <c r="D795" s="27"/>
      <c r="E795" s="27"/>
      <c r="F795" s="29" t="str">
        <f t="shared" si="12"/>
        <v/>
      </c>
    </row>
    <row r="796" spans="4:6" x14ac:dyDescent="0.35">
      <c r="D796" s="27"/>
      <c r="E796" s="27"/>
      <c r="F796" s="29" t="str">
        <f t="shared" si="12"/>
        <v/>
      </c>
    </row>
    <row r="797" spans="4:6" x14ac:dyDescent="0.35">
      <c r="D797" s="27"/>
      <c r="E797" s="27"/>
      <c r="F797" s="29" t="str">
        <f t="shared" si="12"/>
        <v/>
      </c>
    </row>
    <row r="798" spans="4:6" x14ac:dyDescent="0.35">
      <c r="D798" s="27"/>
      <c r="E798" s="27"/>
      <c r="F798" s="29" t="str">
        <f t="shared" si="12"/>
        <v/>
      </c>
    </row>
    <row r="799" spans="4:6" x14ac:dyDescent="0.35">
      <c r="D799" s="27"/>
      <c r="E799" s="27"/>
      <c r="F799" s="29" t="str">
        <f t="shared" si="12"/>
        <v/>
      </c>
    </row>
    <row r="800" spans="4:6" x14ac:dyDescent="0.35">
      <c r="D800" s="27"/>
      <c r="E800" s="27"/>
      <c r="F800" s="29" t="str">
        <f t="shared" si="12"/>
        <v/>
      </c>
    </row>
    <row r="801" spans="4:6" x14ac:dyDescent="0.35">
      <c r="D801" s="27"/>
      <c r="E801" s="27"/>
      <c r="F801" s="29" t="str">
        <f t="shared" si="12"/>
        <v/>
      </c>
    </row>
    <row r="802" spans="4:6" x14ac:dyDescent="0.35">
      <c r="D802" s="27"/>
      <c r="E802" s="27"/>
      <c r="F802" s="29" t="str">
        <f t="shared" si="12"/>
        <v/>
      </c>
    </row>
    <row r="803" spans="4:6" x14ac:dyDescent="0.35">
      <c r="D803" s="27"/>
      <c r="E803" s="27"/>
      <c r="F803" s="29" t="str">
        <f t="shared" si="12"/>
        <v/>
      </c>
    </row>
    <row r="804" spans="4:6" x14ac:dyDescent="0.35">
      <c r="D804" s="27"/>
      <c r="E804" s="27"/>
      <c r="F804" s="29" t="str">
        <f t="shared" si="12"/>
        <v/>
      </c>
    </row>
    <row r="805" spans="4:6" x14ac:dyDescent="0.35">
      <c r="D805" s="27"/>
      <c r="E805" s="27"/>
      <c r="F805" s="29" t="str">
        <f t="shared" si="12"/>
        <v/>
      </c>
    </row>
    <row r="806" spans="4:6" x14ac:dyDescent="0.35">
      <c r="D806" s="27"/>
      <c r="E806" s="27"/>
      <c r="F806" s="29" t="str">
        <f t="shared" si="12"/>
        <v/>
      </c>
    </row>
    <row r="807" spans="4:6" x14ac:dyDescent="0.35">
      <c r="D807" s="27"/>
      <c r="E807" s="27"/>
      <c r="F807" s="29" t="str">
        <f t="shared" si="12"/>
        <v/>
      </c>
    </row>
    <row r="808" spans="4:6" x14ac:dyDescent="0.35">
      <c r="D808" s="27"/>
      <c r="E808" s="27"/>
      <c r="F808" s="29" t="str">
        <f t="shared" si="12"/>
        <v/>
      </c>
    </row>
    <row r="809" spans="4:6" x14ac:dyDescent="0.35">
      <c r="D809" s="27"/>
      <c r="E809" s="27"/>
      <c r="F809" s="29" t="str">
        <f t="shared" si="12"/>
        <v/>
      </c>
    </row>
    <row r="810" spans="4:6" x14ac:dyDescent="0.35">
      <c r="D810" s="27"/>
      <c r="E810" s="27"/>
      <c r="F810" s="29" t="str">
        <f t="shared" si="12"/>
        <v/>
      </c>
    </row>
    <row r="811" spans="4:6" x14ac:dyDescent="0.35">
      <c r="D811" s="27"/>
      <c r="E811" s="27"/>
      <c r="F811" s="29" t="str">
        <f t="shared" si="12"/>
        <v/>
      </c>
    </row>
    <row r="812" spans="4:6" x14ac:dyDescent="0.35">
      <c r="D812" s="27"/>
      <c r="E812" s="27"/>
      <c r="F812" s="29" t="str">
        <f t="shared" si="12"/>
        <v/>
      </c>
    </row>
    <row r="813" spans="4:6" x14ac:dyDescent="0.35">
      <c r="D813" s="27"/>
      <c r="E813" s="27"/>
      <c r="F813" s="29" t="str">
        <f t="shared" si="12"/>
        <v/>
      </c>
    </row>
    <row r="814" spans="4:6" x14ac:dyDescent="0.35">
      <c r="D814" s="27"/>
      <c r="E814" s="27"/>
      <c r="F814" s="29" t="str">
        <f t="shared" si="12"/>
        <v/>
      </c>
    </row>
    <row r="815" spans="4:6" x14ac:dyDescent="0.35">
      <c r="D815" s="27"/>
      <c r="E815" s="27"/>
      <c r="F815" s="29" t="str">
        <f t="shared" si="12"/>
        <v/>
      </c>
    </row>
    <row r="816" spans="4:6" x14ac:dyDescent="0.35">
      <c r="D816" s="27"/>
      <c r="E816" s="27"/>
      <c r="F816" s="29" t="str">
        <f t="shared" si="12"/>
        <v/>
      </c>
    </row>
    <row r="817" spans="4:6" x14ac:dyDescent="0.35">
      <c r="D817" s="27"/>
      <c r="E817" s="27"/>
      <c r="F817" s="29" t="str">
        <f t="shared" si="12"/>
        <v/>
      </c>
    </row>
    <row r="818" spans="4:6" x14ac:dyDescent="0.35">
      <c r="D818" s="27"/>
      <c r="E818" s="27"/>
      <c r="F818" s="29" t="str">
        <f t="shared" si="12"/>
        <v/>
      </c>
    </row>
    <row r="819" spans="4:6" x14ac:dyDescent="0.35">
      <c r="D819" s="27"/>
      <c r="E819" s="27"/>
      <c r="F819" s="29" t="str">
        <f t="shared" si="12"/>
        <v/>
      </c>
    </row>
    <row r="820" spans="4:6" x14ac:dyDescent="0.35">
      <c r="D820" s="27"/>
      <c r="E820" s="27"/>
      <c r="F820" s="29" t="str">
        <f t="shared" si="12"/>
        <v/>
      </c>
    </row>
    <row r="821" spans="4:6" x14ac:dyDescent="0.35">
      <c r="D821" s="27"/>
      <c r="E821" s="27"/>
      <c r="F821" s="29" t="str">
        <f t="shared" si="12"/>
        <v/>
      </c>
    </row>
    <row r="822" spans="4:6" x14ac:dyDescent="0.35">
      <c r="D822" s="27"/>
      <c r="E822" s="27"/>
      <c r="F822" s="29" t="str">
        <f t="shared" si="12"/>
        <v/>
      </c>
    </row>
    <row r="823" spans="4:6" x14ac:dyDescent="0.35">
      <c r="D823" s="27"/>
      <c r="E823" s="27"/>
      <c r="F823" s="29" t="str">
        <f t="shared" si="12"/>
        <v/>
      </c>
    </row>
    <row r="824" spans="4:6" x14ac:dyDescent="0.35">
      <c r="D824" s="27"/>
      <c r="E824" s="27"/>
      <c r="F824" s="29" t="str">
        <f t="shared" si="12"/>
        <v/>
      </c>
    </row>
    <row r="825" spans="4:6" x14ac:dyDescent="0.35">
      <c r="D825" s="27"/>
      <c r="E825" s="27"/>
      <c r="F825" s="29" t="str">
        <f t="shared" si="12"/>
        <v/>
      </c>
    </row>
    <row r="826" spans="4:6" x14ac:dyDescent="0.35">
      <c r="D826" s="27"/>
      <c r="E826" s="27"/>
      <c r="F826" s="29" t="str">
        <f t="shared" si="12"/>
        <v/>
      </c>
    </row>
    <row r="827" spans="4:6" x14ac:dyDescent="0.35">
      <c r="D827" s="27"/>
      <c r="E827" s="27"/>
      <c r="F827" s="29" t="str">
        <f t="shared" si="12"/>
        <v/>
      </c>
    </row>
    <row r="828" spans="4:6" x14ac:dyDescent="0.35">
      <c r="D828" s="27"/>
      <c r="E828" s="27"/>
      <c r="F828" s="29" t="str">
        <f t="shared" si="12"/>
        <v/>
      </c>
    </row>
    <row r="829" spans="4:6" x14ac:dyDescent="0.35">
      <c r="D829" s="27"/>
      <c r="E829" s="27"/>
      <c r="F829" s="29" t="str">
        <f t="shared" si="12"/>
        <v/>
      </c>
    </row>
    <row r="830" spans="4:6" x14ac:dyDescent="0.35">
      <c r="D830" s="27"/>
      <c r="E830" s="27"/>
      <c r="F830" s="29" t="str">
        <f t="shared" si="12"/>
        <v/>
      </c>
    </row>
    <row r="831" spans="4:6" x14ac:dyDescent="0.35">
      <c r="D831" s="27"/>
      <c r="E831" s="27"/>
      <c r="F831" s="29" t="str">
        <f t="shared" si="12"/>
        <v/>
      </c>
    </row>
    <row r="832" spans="4:6" x14ac:dyDescent="0.35">
      <c r="D832" s="27"/>
      <c r="E832" s="27"/>
      <c r="F832" s="29" t="str">
        <f t="shared" si="12"/>
        <v/>
      </c>
    </row>
    <row r="833" spans="4:6" x14ac:dyDescent="0.35">
      <c r="D833" s="27"/>
      <c r="E833" s="27"/>
      <c r="F833" s="29" t="str">
        <f t="shared" si="12"/>
        <v/>
      </c>
    </row>
    <row r="834" spans="4:6" x14ac:dyDescent="0.35">
      <c r="D834" s="27"/>
      <c r="E834" s="27"/>
      <c r="F834" s="29" t="str">
        <f t="shared" si="12"/>
        <v/>
      </c>
    </row>
    <row r="835" spans="4:6" x14ac:dyDescent="0.35">
      <c r="D835" s="27"/>
      <c r="E835" s="27"/>
      <c r="F835" s="29" t="str">
        <f t="shared" si="12"/>
        <v/>
      </c>
    </row>
    <row r="836" spans="4:6" x14ac:dyDescent="0.35">
      <c r="D836" s="27"/>
      <c r="E836" s="27"/>
      <c r="F836" s="29" t="str">
        <f t="shared" si="12"/>
        <v/>
      </c>
    </row>
    <row r="837" spans="4:6" x14ac:dyDescent="0.35">
      <c r="D837" s="27"/>
      <c r="E837" s="27"/>
      <c r="F837" s="29" t="str">
        <f t="shared" si="12"/>
        <v/>
      </c>
    </row>
    <row r="838" spans="4:6" x14ac:dyDescent="0.35">
      <c r="D838" s="27"/>
      <c r="E838" s="27"/>
      <c r="F838" s="29" t="str">
        <f t="shared" si="12"/>
        <v/>
      </c>
    </row>
    <row r="839" spans="4:6" x14ac:dyDescent="0.35">
      <c r="D839" s="27"/>
      <c r="E839" s="27"/>
      <c r="F839" s="29" t="str">
        <f t="shared" ref="F839:F902" si="13">IF(E839="","",E839/100)</f>
        <v/>
      </c>
    </row>
    <row r="840" spans="4:6" x14ac:dyDescent="0.35">
      <c r="D840" s="27"/>
      <c r="E840" s="27"/>
      <c r="F840" s="29" t="str">
        <f t="shared" si="13"/>
        <v/>
      </c>
    </row>
    <row r="841" spans="4:6" x14ac:dyDescent="0.35">
      <c r="D841" s="27"/>
      <c r="E841" s="27"/>
      <c r="F841" s="29" t="str">
        <f t="shared" si="13"/>
        <v/>
      </c>
    </row>
    <row r="842" spans="4:6" x14ac:dyDescent="0.35">
      <c r="D842" s="27"/>
      <c r="E842" s="27"/>
      <c r="F842" s="29" t="str">
        <f t="shared" si="13"/>
        <v/>
      </c>
    </row>
    <row r="843" spans="4:6" x14ac:dyDescent="0.35">
      <c r="D843" s="27"/>
      <c r="E843" s="27"/>
      <c r="F843" s="29" t="str">
        <f t="shared" si="13"/>
        <v/>
      </c>
    </row>
    <row r="844" spans="4:6" x14ac:dyDescent="0.35">
      <c r="D844" s="27"/>
      <c r="E844" s="27"/>
      <c r="F844" s="29" t="str">
        <f t="shared" si="13"/>
        <v/>
      </c>
    </row>
    <row r="845" spans="4:6" x14ac:dyDescent="0.35">
      <c r="D845" s="27"/>
      <c r="E845" s="27"/>
      <c r="F845" s="29" t="str">
        <f t="shared" si="13"/>
        <v/>
      </c>
    </row>
    <row r="846" spans="4:6" x14ac:dyDescent="0.35">
      <c r="D846" s="27"/>
      <c r="E846" s="27"/>
      <c r="F846" s="29" t="str">
        <f t="shared" si="13"/>
        <v/>
      </c>
    </row>
    <row r="847" spans="4:6" x14ac:dyDescent="0.35">
      <c r="D847" s="27"/>
      <c r="E847" s="27"/>
      <c r="F847" s="29" t="str">
        <f t="shared" si="13"/>
        <v/>
      </c>
    </row>
    <row r="848" spans="4:6" x14ac:dyDescent="0.35">
      <c r="D848" s="27"/>
      <c r="E848" s="27"/>
      <c r="F848" s="29" t="str">
        <f t="shared" si="13"/>
        <v/>
      </c>
    </row>
    <row r="849" spans="4:6" x14ac:dyDescent="0.35">
      <c r="D849" s="27"/>
      <c r="E849" s="27"/>
      <c r="F849" s="29" t="str">
        <f t="shared" si="13"/>
        <v/>
      </c>
    </row>
    <row r="850" spans="4:6" x14ac:dyDescent="0.35">
      <c r="D850" s="27"/>
      <c r="E850" s="27"/>
      <c r="F850" s="29" t="str">
        <f t="shared" si="13"/>
        <v/>
      </c>
    </row>
    <row r="851" spans="4:6" x14ac:dyDescent="0.35">
      <c r="D851" s="27"/>
      <c r="E851" s="27"/>
      <c r="F851" s="29" t="str">
        <f t="shared" si="13"/>
        <v/>
      </c>
    </row>
    <row r="852" spans="4:6" x14ac:dyDescent="0.35">
      <c r="D852" s="27"/>
      <c r="E852" s="27"/>
      <c r="F852" s="29" t="str">
        <f t="shared" si="13"/>
        <v/>
      </c>
    </row>
    <row r="853" spans="4:6" x14ac:dyDescent="0.35">
      <c r="D853" s="27"/>
      <c r="E853" s="27"/>
      <c r="F853" s="29" t="str">
        <f t="shared" si="13"/>
        <v/>
      </c>
    </row>
    <row r="854" spans="4:6" x14ac:dyDescent="0.35">
      <c r="D854" s="27"/>
      <c r="E854" s="27"/>
      <c r="F854" s="29" t="str">
        <f t="shared" si="13"/>
        <v/>
      </c>
    </row>
    <row r="855" spans="4:6" x14ac:dyDescent="0.35">
      <c r="D855" s="27"/>
      <c r="E855" s="27"/>
      <c r="F855" s="29" t="str">
        <f t="shared" si="13"/>
        <v/>
      </c>
    </row>
    <row r="856" spans="4:6" x14ac:dyDescent="0.35">
      <c r="D856" s="27"/>
      <c r="E856" s="27"/>
      <c r="F856" s="29" t="str">
        <f t="shared" si="13"/>
        <v/>
      </c>
    </row>
    <row r="857" spans="4:6" x14ac:dyDescent="0.35">
      <c r="D857" s="27"/>
      <c r="E857" s="27"/>
      <c r="F857" s="29" t="str">
        <f t="shared" si="13"/>
        <v/>
      </c>
    </row>
    <row r="858" spans="4:6" x14ac:dyDescent="0.35">
      <c r="D858" s="27"/>
      <c r="E858" s="27"/>
      <c r="F858" s="29" t="str">
        <f t="shared" si="13"/>
        <v/>
      </c>
    </row>
    <row r="859" spans="4:6" x14ac:dyDescent="0.35">
      <c r="D859" s="27"/>
      <c r="E859" s="27"/>
      <c r="F859" s="29" t="str">
        <f t="shared" si="13"/>
        <v/>
      </c>
    </row>
    <row r="860" spans="4:6" x14ac:dyDescent="0.35">
      <c r="D860" s="27"/>
      <c r="E860" s="27"/>
      <c r="F860" s="29" t="str">
        <f t="shared" si="13"/>
        <v/>
      </c>
    </row>
    <row r="861" spans="4:6" x14ac:dyDescent="0.35">
      <c r="D861" s="27"/>
      <c r="E861" s="27"/>
      <c r="F861" s="29" t="str">
        <f t="shared" si="13"/>
        <v/>
      </c>
    </row>
    <row r="862" spans="4:6" x14ac:dyDescent="0.35">
      <c r="D862" s="27"/>
      <c r="E862" s="27"/>
      <c r="F862" s="29" t="str">
        <f t="shared" si="13"/>
        <v/>
      </c>
    </row>
    <row r="863" spans="4:6" x14ac:dyDescent="0.35">
      <c r="D863" s="27"/>
      <c r="E863" s="27"/>
      <c r="F863" s="29" t="str">
        <f t="shared" si="13"/>
        <v/>
      </c>
    </row>
    <row r="864" spans="4:6" x14ac:dyDescent="0.35">
      <c r="D864" s="27"/>
      <c r="E864" s="27"/>
      <c r="F864" s="29" t="str">
        <f t="shared" si="13"/>
        <v/>
      </c>
    </row>
    <row r="865" spans="4:6" x14ac:dyDescent="0.35">
      <c r="D865" s="27"/>
      <c r="E865" s="27"/>
      <c r="F865" s="29" t="str">
        <f t="shared" si="13"/>
        <v/>
      </c>
    </row>
    <row r="866" spans="4:6" x14ac:dyDescent="0.35">
      <c r="D866" s="27"/>
      <c r="E866" s="27"/>
      <c r="F866" s="29" t="str">
        <f t="shared" si="13"/>
        <v/>
      </c>
    </row>
    <row r="867" spans="4:6" x14ac:dyDescent="0.35">
      <c r="D867" s="27"/>
      <c r="E867" s="27"/>
      <c r="F867" s="29" t="str">
        <f t="shared" si="13"/>
        <v/>
      </c>
    </row>
    <row r="868" spans="4:6" x14ac:dyDescent="0.35">
      <c r="D868" s="27"/>
      <c r="E868" s="27"/>
      <c r="F868" s="29" t="str">
        <f t="shared" si="13"/>
        <v/>
      </c>
    </row>
    <row r="869" spans="4:6" x14ac:dyDescent="0.35">
      <c r="D869" s="27"/>
      <c r="E869" s="27"/>
      <c r="F869" s="29" t="str">
        <f t="shared" si="13"/>
        <v/>
      </c>
    </row>
    <row r="870" spans="4:6" x14ac:dyDescent="0.35">
      <c r="D870" s="27"/>
      <c r="E870" s="27"/>
      <c r="F870" s="29" t="str">
        <f t="shared" si="13"/>
        <v/>
      </c>
    </row>
    <row r="871" spans="4:6" x14ac:dyDescent="0.35">
      <c r="D871" s="27"/>
      <c r="E871" s="27"/>
      <c r="F871" s="29" t="str">
        <f t="shared" si="13"/>
        <v/>
      </c>
    </row>
    <row r="872" spans="4:6" x14ac:dyDescent="0.35">
      <c r="D872" s="27"/>
      <c r="E872" s="27"/>
      <c r="F872" s="29" t="str">
        <f t="shared" si="13"/>
        <v/>
      </c>
    </row>
    <row r="873" spans="4:6" x14ac:dyDescent="0.35">
      <c r="D873" s="27"/>
      <c r="E873" s="27"/>
      <c r="F873" s="29" t="str">
        <f t="shared" si="13"/>
        <v/>
      </c>
    </row>
    <row r="874" spans="4:6" x14ac:dyDescent="0.35">
      <c r="D874" s="27"/>
      <c r="E874" s="27"/>
      <c r="F874" s="29" t="str">
        <f t="shared" si="13"/>
        <v/>
      </c>
    </row>
    <row r="875" spans="4:6" x14ac:dyDescent="0.35">
      <c r="D875" s="27"/>
      <c r="E875" s="27"/>
      <c r="F875" s="29" t="str">
        <f t="shared" si="13"/>
        <v/>
      </c>
    </row>
    <row r="876" spans="4:6" x14ac:dyDescent="0.35">
      <c r="D876" s="27"/>
      <c r="E876" s="27"/>
      <c r="F876" s="29" t="str">
        <f t="shared" si="13"/>
        <v/>
      </c>
    </row>
    <row r="877" spans="4:6" x14ac:dyDescent="0.35">
      <c r="D877" s="27"/>
      <c r="E877" s="27"/>
      <c r="F877" s="29" t="str">
        <f t="shared" si="13"/>
        <v/>
      </c>
    </row>
    <row r="878" spans="4:6" x14ac:dyDescent="0.35">
      <c r="D878" s="27"/>
      <c r="E878" s="27"/>
      <c r="F878" s="29" t="str">
        <f t="shared" si="13"/>
        <v/>
      </c>
    </row>
    <row r="879" spans="4:6" x14ac:dyDescent="0.35">
      <c r="D879" s="27"/>
      <c r="E879" s="27"/>
      <c r="F879" s="29" t="str">
        <f t="shared" si="13"/>
        <v/>
      </c>
    </row>
    <row r="880" spans="4:6" x14ac:dyDescent="0.35">
      <c r="D880" s="27"/>
      <c r="E880" s="27"/>
      <c r="F880" s="29" t="str">
        <f t="shared" si="13"/>
        <v/>
      </c>
    </row>
    <row r="881" spans="4:6" x14ac:dyDescent="0.35">
      <c r="D881" s="27"/>
      <c r="E881" s="27"/>
      <c r="F881" s="29" t="str">
        <f t="shared" si="13"/>
        <v/>
      </c>
    </row>
    <row r="882" spans="4:6" x14ac:dyDescent="0.35">
      <c r="D882" s="27"/>
      <c r="E882" s="27"/>
      <c r="F882" s="29" t="str">
        <f t="shared" si="13"/>
        <v/>
      </c>
    </row>
    <row r="883" spans="4:6" x14ac:dyDescent="0.35">
      <c r="D883" s="27"/>
      <c r="E883" s="27"/>
      <c r="F883" s="29" t="str">
        <f t="shared" si="13"/>
        <v/>
      </c>
    </row>
    <row r="884" spans="4:6" x14ac:dyDescent="0.35">
      <c r="D884" s="27"/>
      <c r="E884" s="27"/>
      <c r="F884" s="29" t="str">
        <f t="shared" si="13"/>
        <v/>
      </c>
    </row>
    <row r="885" spans="4:6" x14ac:dyDescent="0.35">
      <c r="D885" s="27"/>
      <c r="E885" s="27"/>
      <c r="F885" s="29" t="str">
        <f t="shared" si="13"/>
        <v/>
      </c>
    </row>
    <row r="886" spans="4:6" x14ac:dyDescent="0.35">
      <c r="D886" s="27"/>
      <c r="E886" s="27"/>
      <c r="F886" s="29" t="str">
        <f t="shared" si="13"/>
        <v/>
      </c>
    </row>
    <row r="887" spans="4:6" x14ac:dyDescent="0.35">
      <c r="D887" s="27"/>
      <c r="E887" s="27"/>
      <c r="F887" s="29" t="str">
        <f t="shared" si="13"/>
        <v/>
      </c>
    </row>
    <row r="888" spans="4:6" x14ac:dyDescent="0.35">
      <c r="D888" s="27"/>
      <c r="E888" s="27"/>
      <c r="F888" s="29" t="str">
        <f t="shared" si="13"/>
        <v/>
      </c>
    </row>
    <row r="889" spans="4:6" x14ac:dyDescent="0.35">
      <c r="D889" s="27"/>
      <c r="E889" s="27"/>
      <c r="F889" s="29" t="str">
        <f t="shared" si="13"/>
        <v/>
      </c>
    </row>
    <row r="890" spans="4:6" x14ac:dyDescent="0.35">
      <c r="D890" s="27"/>
      <c r="E890" s="27"/>
      <c r="F890" s="29" t="str">
        <f t="shared" si="13"/>
        <v/>
      </c>
    </row>
    <row r="891" spans="4:6" x14ac:dyDescent="0.35">
      <c r="D891" s="27"/>
      <c r="E891" s="27"/>
      <c r="F891" s="29" t="str">
        <f t="shared" si="13"/>
        <v/>
      </c>
    </row>
    <row r="892" spans="4:6" x14ac:dyDescent="0.35">
      <c r="D892" s="27"/>
      <c r="E892" s="27"/>
      <c r="F892" s="29" t="str">
        <f t="shared" si="13"/>
        <v/>
      </c>
    </row>
    <row r="893" spans="4:6" x14ac:dyDescent="0.35">
      <c r="D893" s="27"/>
      <c r="E893" s="27"/>
      <c r="F893" s="29" t="str">
        <f t="shared" si="13"/>
        <v/>
      </c>
    </row>
    <row r="894" spans="4:6" x14ac:dyDescent="0.35">
      <c r="D894" s="27"/>
      <c r="E894" s="27"/>
      <c r="F894" s="29" t="str">
        <f t="shared" si="13"/>
        <v/>
      </c>
    </row>
    <row r="895" spans="4:6" x14ac:dyDescent="0.35">
      <c r="D895" s="27"/>
      <c r="E895" s="27"/>
      <c r="F895" s="29" t="str">
        <f t="shared" si="13"/>
        <v/>
      </c>
    </row>
    <row r="896" spans="4:6" x14ac:dyDescent="0.35">
      <c r="D896" s="27"/>
      <c r="E896" s="27"/>
      <c r="F896" s="29" t="str">
        <f t="shared" si="13"/>
        <v/>
      </c>
    </row>
    <row r="897" spans="4:6" x14ac:dyDescent="0.35">
      <c r="D897" s="27"/>
      <c r="E897" s="27"/>
      <c r="F897" s="29" t="str">
        <f t="shared" si="13"/>
        <v/>
      </c>
    </row>
    <row r="898" spans="4:6" x14ac:dyDescent="0.35">
      <c r="D898" s="27"/>
      <c r="E898" s="27"/>
      <c r="F898" s="29" t="str">
        <f t="shared" si="13"/>
        <v/>
      </c>
    </row>
    <row r="899" spans="4:6" x14ac:dyDescent="0.35">
      <c r="D899" s="27"/>
      <c r="E899" s="27"/>
      <c r="F899" s="29" t="str">
        <f t="shared" si="13"/>
        <v/>
      </c>
    </row>
    <row r="900" spans="4:6" x14ac:dyDescent="0.35">
      <c r="D900" s="27"/>
      <c r="E900" s="27"/>
      <c r="F900" s="29" t="str">
        <f t="shared" si="13"/>
        <v/>
      </c>
    </row>
    <row r="901" spans="4:6" x14ac:dyDescent="0.35">
      <c r="D901" s="27"/>
      <c r="E901" s="27"/>
      <c r="F901" s="29" t="str">
        <f t="shared" si="13"/>
        <v/>
      </c>
    </row>
    <row r="902" spans="4:6" x14ac:dyDescent="0.35">
      <c r="D902" s="27"/>
      <c r="E902" s="27"/>
      <c r="F902" s="29" t="str">
        <f t="shared" si="13"/>
        <v/>
      </c>
    </row>
    <row r="903" spans="4:6" x14ac:dyDescent="0.35">
      <c r="D903" s="27"/>
      <c r="E903" s="27"/>
      <c r="F903" s="29" t="str">
        <f t="shared" ref="F903:F966" si="14">IF(E903="","",E903/100)</f>
        <v/>
      </c>
    </row>
    <row r="904" spans="4:6" x14ac:dyDescent="0.35">
      <c r="D904" s="27"/>
      <c r="E904" s="27"/>
      <c r="F904" s="29" t="str">
        <f t="shared" si="14"/>
        <v/>
      </c>
    </row>
    <row r="905" spans="4:6" x14ac:dyDescent="0.35">
      <c r="D905" s="27"/>
      <c r="E905" s="27"/>
      <c r="F905" s="29" t="str">
        <f t="shared" si="14"/>
        <v/>
      </c>
    </row>
    <row r="906" spans="4:6" x14ac:dyDescent="0.35">
      <c r="D906" s="27"/>
      <c r="E906" s="27"/>
      <c r="F906" s="29" t="str">
        <f t="shared" si="14"/>
        <v/>
      </c>
    </row>
    <row r="907" spans="4:6" x14ac:dyDescent="0.35">
      <c r="D907" s="27"/>
      <c r="E907" s="27"/>
      <c r="F907" s="29" t="str">
        <f t="shared" si="14"/>
        <v/>
      </c>
    </row>
    <row r="908" spans="4:6" x14ac:dyDescent="0.35">
      <c r="D908" s="27"/>
      <c r="E908" s="27"/>
      <c r="F908" s="29" t="str">
        <f t="shared" si="14"/>
        <v/>
      </c>
    </row>
    <row r="909" spans="4:6" x14ac:dyDescent="0.35">
      <c r="D909" s="27"/>
      <c r="E909" s="27"/>
      <c r="F909" s="29" t="str">
        <f t="shared" si="14"/>
        <v/>
      </c>
    </row>
    <row r="910" spans="4:6" x14ac:dyDescent="0.35">
      <c r="D910" s="27"/>
      <c r="E910" s="27"/>
      <c r="F910" s="29" t="str">
        <f t="shared" si="14"/>
        <v/>
      </c>
    </row>
    <row r="911" spans="4:6" x14ac:dyDescent="0.35">
      <c r="D911" s="27"/>
      <c r="E911" s="27"/>
      <c r="F911" s="29" t="str">
        <f t="shared" si="14"/>
        <v/>
      </c>
    </row>
    <row r="912" spans="4:6" x14ac:dyDescent="0.35">
      <c r="D912" s="27"/>
      <c r="E912" s="27"/>
      <c r="F912" s="29" t="str">
        <f t="shared" si="14"/>
        <v/>
      </c>
    </row>
    <row r="913" spans="4:6" x14ac:dyDescent="0.35">
      <c r="D913" s="27"/>
      <c r="E913" s="27"/>
      <c r="F913" s="29" t="str">
        <f t="shared" si="14"/>
        <v/>
      </c>
    </row>
    <row r="914" spans="4:6" x14ac:dyDescent="0.35">
      <c r="D914" s="27"/>
      <c r="E914" s="27"/>
      <c r="F914" s="29" t="str">
        <f t="shared" si="14"/>
        <v/>
      </c>
    </row>
    <row r="915" spans="4:6" x14ac:dyDescent="0.35">
      <c r="D915" s="27"/>
      <c r="E915" s="27"/>
      <c r="F915" s="29" t="str">
        <f t="shared" si="14"/>
        <v/>
      </c>
    </row>
    <row r="916" spans="4:6" x14ac:dyDescent="0.35">
      <c r="D916" s="27"/>
      <c r="E916" s="27"/>
      <c r="F916" s="29" t="str">
        <f t="shared" si="14"/>
        <v/>
      </c>
    </row>
    <row r="917" spans="4:6" x14ac:dyDescent="0.35">
      <c r="D917" s="27"/>
      <c r="E917" s="27"/>
      <c r="F917" s="29" t="str">
        <f t="shared" si="14"/>
        <v/>
      </c>
    </row>
    <row r="918" spans="4:6" x14ac:dyDescent="0.35">
      <c r="D918" s="27"/>
      <c r="E918" s="27"/>
      <c r="F918" s="29" t="str">
        <f t="shared" si="14"/>
        <v/>
      </c>
    </row>
    <row r="919" spans="4:6" x14ac:dyDescent="0.35">
      <c r="D919" s="27"/>
      <c r="E919" s="27"/>
      <c r="F919" s="29" t="str">
        <f t="shared" si="14"/>
        <v/>
      </c>
    </row>
    <row r="920" spans="4:6" x14ac:dyDescent="0.35">
      <c r="D920" s="27"/>
      <c r="E920" s="27"/>
      <c r="F920" s="29" t="str">
        <f t="shared" si="14"/>
        <v/>
      </c>
    </row>
    <row r="921" spans="4:6" x14ac:dyDescent="0.35">
      <c r="D921" s="27"/>
      <c r="E921" s="27"/>
      <c r="F921" s="29" t="str">
        <f t="shared" si="14"/>
        <v/>
      </c>
    </row>
    <row r="922" spans="4:6" x14ac:dyDescent="0.35">
      <c r="D922" s="27"/>
      <c r="E922" s="27"/>
      <c r="F922" s="29" t="str">
        <f t="shared" si="14"/>
        <v/>
      </c>
    </row>
    <row r="923" spans="4:6" x14ac:dyDescent="0.35">
      <c r="D923" s="27"/>
      <c r="E923" s="27"/>
      <c r="F923" s="29" t="str">
        <f t="shared" si="14"/>
        <v/>
      </c>
    </row>
    <row r="924" spans="4:6" x14ac:dyDescent="0.35">
      <c r="D924" s="27"/>
      <c r="E924" s="27"/>
      <c r="F924" s="29" t="str">
        <f t="shared" si="14"/>
        <v/>
      </c>
    </row>
    <row r="925" spans="4:6" x14ac:dyDescent="0.35">
      <c r="D925" s="27"/>
      <c r="E925" s="27"/>
      <c r="F925" s="29" t="str">
        <f t="shared" si="14"/>
        <v/>
      </c>
    </row>
    <row r="926" spans="4:6" x14ac:dyDescent="0.35">
      <c r="D926" s="27"/>
      <c r="E926" s="27"/>
      <c r="F926" s="29" t="str">
        <f t="shared" si="14"/>
        <v/>
      </c>
    </row>
    <row r="927" spans="4:6" x14ac:dyDescent="0.35">
      <c r="D927" s="27"/>
      <c r="E927" s="27"/>
      <c r="F927" s="29" t="str">
        <f t="shared" si="14"/>
        <v/>
      </c>
    </row>
    <row r="928" spans="4:6" x14ac:dyDescent="0.35">
      <c r="D928" s="27"/>
      <c r="E928" s="27"/>
      <c r="F928" s="29" t="str">
        <f t="shared" si="14"/>
        <v/>
      </c>
    </row>
    <row r="929" spans="4:6" x14ac:dyDescent="0.35">
      <c r="D929" s="27"/>
      <c r="E929" s="27"/>
      <c r="F929" s="29" t="str">
        <f t="shared" si="14"/>
        <v/>
      </c>
    </row>
    <row r="930" spans="4:6" x14ac:dyDescent="0.35">
      <c r="D930" s="27"/>
      <c r="E930" s="27"/>
      <c r="F930" s="29" t="str">
        <f t="shared" si="14"/>
        <v/>
      </c>
    </row>
    <row r="931" spans="4:6" x14ac:dyDescent="0.35">
      <c r="D931" s="27"/>
      <c r="E931" s="27"/>
      <c r="F931" s="29" t="str">
        <f t="shared" si="14"/>
        <v/>
      </c>
    </row>
    <row r="932" spans="4:6" x14ac:dyDescent="0.35">
      <c r="D932" s="27"/>
      <c r="E932" s="27"/>
      <c r="F932" s="29" t="str">
        <f t="shared" si="14"/>
        <v/>
      </c>
    </row>
    <row r="933" spans="4:6" x14ac:dyDescent="0.35">
      <c r="D933" s="27"/>
      <c r="E933" s="27"/>
      <c r="F933" s="29" t="str">
        <f t="shared" si="14"/>
        <v/>
      </c>
    </row>
    <row r="934" spans="4:6" x14ac:dyDescent="0.35">
      <c r="D934" s="27"/>
      <c r="E934" s="27"/>
      <c r="F934" s="29" t="str">
        <f t="shared" si="14"/>
        <v/>
      </c>
    </row>
    <row r="935" spans="4:6" x14ac:dyDescent="0.35">
      <c r="D935" s="27"/>
      <c r="E935" s="27"/>
      <c r="F935" s="29" t="str">
        <f t="shared" si="14"/>
        <v/>
      </c>
    </row>
    <row r="936" spans="4:6" x14ac:dyDescent="0.35">
      <c r="D936" s="27"/>
      <c r="E936" s="27"/>
      <c r="F936" s="29" t="str">
        <f t="shared" si="14"/>
        <v/>
      </c>
    </row>
    <row r="937" spans="4:6" x14ac:dyDescent="0.35">
      <c r="D937" s="27"/>
      <c r="E937" s="27"/>
      <c r="F937" s="29" t="str">
        <f t="shared" si="14"/>
        <v/>
      </c>
    </row>
    <row r="938" spans="4:6" x14ac:dyDescent="0.35">
      <c r="D938" s="27"/>
      <c r="E938" s="27"/>
      <c r="F938" s="29" t="str">
        <f t="shared" si="14"/>
        <v/>
      </c>
    </row>
    <row r="939" spans="4:6" x14ac:dyDescent="0.35">
      <c r="D939" s="27"/>
      <c r="E939" s="27"/>
      <c r="F939" s="29" t="str">
        <f t="shared" si="14"/>
        <v/>
      </c>
    </row>
    <row r="940" spans="4:6" x14ac:dyDescent="0.35">
      <c r="D940" s="27"/>
      <c r="E940" s="27"/>
      <c r="F940" s="29" t="str">
        <f t="shared" si="14"/>
        <v/>
      </c>
    </row>
    <row r="941" spans="4:6" x14ac:dyDescent="0.35">
      <c r="D941" s="27"/>
      <c r="E941" s="27"/>
      <c r="F941" s="29" t="str">
        <f t="shared" si="14"/>
        <v/>
      </c>
    </row>
    <row r="942" spans="4:6" x14ac:dyDescent="0.35">
      <c r="D942" s="27"/>
      <c r="E942" s="27"/>
      <c r="F942" s="29" t="str">
        <f t="shared" si="14"/>
        <v/>
      </c>
    </row>
    <row r="943" spans="4:6" x14ac:dyDescent="0.35">
      <c r="D943" s="27"/>
      <c r="E943" s="27"/>
      <c r="F943" s="29" t="str">
        <f t="shared" si="14"/>
        <v/>
      </c>
    </row>
    <row r="944" spans="4:6" x14ac:dyDescent="0.35">
      <c r="D944" s="27"/>
      <c r="E944" s="27"/>
      <c r="F944" s="29" t="str">
        <f t="shared" si="14"/>
        <v/>
      </c>
    </row>
    <row r="945" spans="4:6" x14ac:dyDescent="0.35">
      <c r="D945" s="27"/>
      <c r="E945" s="27"/>
      <c r="F945" s="29" t="str">
        <f t="shared" si="14"/>
        <v/>
      </c>
    </row>
    <row r="946" spans="4:6" x14ac:dyDescent="0.35">
      <c r="D946" s="27"/>
      <c r="E946" s="27"/>
      <c r="F946" s="29" t="str">
        <f t="shared" si="14"/>
        <v/>
      </c>
    </row>
    <row r="947" spans="4:6" x14ac:dyDescent="0.35">
      <c r="D947" s="27"/>
      <c r="E947" s="27"/>
      <c r="F947" s="29" t="str">
        <f t="shared" si="14"/>
        <v/>
      </c>
    </row>
    <row r="948" spans="4:6" x14ac:dyDescent="0.35">
      <c r="D948" s="27"/>
      <c r="E948" s="27"/>
      <c r="F948" s="29" t="str">
        <f t="shared" si="14"/>
        <v/>
      </c>
    </row>
    <row r="949" spans="4:6" x14ac:dyDescent="0.35">
      <c r="D949" s="27"/>
      <c r="E949" s="27"/>
      <c r="F949" s="29" t="str">
        <f t="shared" si="14"/>
        <v/>
      </c>
    </row>
    <row r="950" spans="4:6" x14ac:dyDescent="0.35">
      <c r="D950" s="27"/>
      <c r="E950" s="27"/>
      <c r="F950" s="29" t="str">
        <f t="shared" si="14"/>
        <v/>
      </c>
    </row>
    <row r="951" spans="4:6" x14ac:dyDescent="0.35">
      <c r="D951" s="27"/>
      <c r="E951" s="27"/>
      <c r="F951" s="29" t="str">
        <f t="shared" si="14"/>
        <v/>
      </c>
    </row>
    <row r="952" spans="4:6" x14ac:dyDescent="0.35">
      <c r="D952" s="27"/>
      <c r="E952" s="27"/>
      <c r="F952" s="29" t="str">
        <f t="shared" si="14"/>
        <v/>
      </c>
    </row>
    <row r="953" spans="4:6" x14ac:dyDescent="0.35">
      <c r="D953" s="27"/>
      <c r="E953" s="27"/>
      <c r="F953" s="29" t="str">
        <f t="shared" si="14"/>
        <v/>
      </c>
    </row>
    <row r="954" spans="4:6" x14ac:dyDescent="0.35">
      <c r="D954" s="27"/>
      <c r="E954" s="27"/>
      <c r="F954" s="29" t="str">
        <f t="shared" si="14"/>
        <v/>
      </c>
    </row>
    <row r="955" spans="4:6" x14ac:dyDescent="0.35">
      <c r="D955" s="27"/>
      <c r="E955" s="27"/>
      <c r="F955" s="29" t="str">
        <f t="shared" si="14"/>
        <v/>
      </c>
    </row>
    <row r="956" spans="4:6" x14ac:dyDescent="0.35">
      <c r="D956" s="27"/>
      <c r="E956" s="27"/>
      <c r="F956" s="29" t="str">
        <f t="shared" si="14"/>
        <v/>
      </c>
    </row>
    <row r="957" spans="4:6" x14ac:dyDescent="0.35">
      <c r="D957" s="27"/>
      <c r="E957" s="27"/>
      <c r="F957" s="29" t="str">
        <f t="shared" si="14"/>
        <v/>
      </c>
    </row>
    <row r="958" spans="4:6" x14ac:dyDescent="0.35">
      <c r="D958" s="27"/>
      <c r="E958" s="27"/>
      <c r="F958" s="29" t="str">
        <f t="shared" si="14"/>
        <v/>
      </c>
    </row>
    <row r="959" spans="4:6" x14ac:dyDescent="0.35">
      <c r="D959" s="27"/>
      <c r="E959" s="27"/>
      <c r="F959" s="29" t="str">
        <f t="shared" si="14"/>
        <v/>
      </c>
    </row>
    <row r="960" spans="4:6" x14ac:dyDescent="0.35">
      <c r="D960" s="27"/>
      <c r="E960" s="27"/>
      <c r="F960" s="29" t="str">
        <f t="shared" si="14"/>
        <v/>
      </c>
    </row>
    <row r="961" spans="4:6" x14ac:dyDescent="0.35">
      <c r="D961" s="27"/>
      <c r="E961" s="27"/>
      <c r="F961" s="29" t="str">
        <f t="shared" si="14"/>
        <v/>
      </c>
    </row>
    <row r="962" spans="4:6" x14ac:dyDescent="0.35">
      <c r="D962" s="27"/>
      <c r="E962" s="27"/>
      <c r="F962" s="29" t="str">
        <f t="shared" si="14"/>
        <v/>
      </c>
    </row>
    <row r="963" spans="4:6" x14ac:dyDescent="0.35">
      <c r="D963" s="27"/>
      <c r="E963" s="27"/>
      <c r="F963" s="29" t="str">
        <f t="shared" si="14"/>
        <v/>
      </c>
    </row>
    <row r="964" spans="4:6" x14ac:dyDescent="0.35">
      <c r="D964" s="27"/>
      <c r="E964" s="27"/>
      <c r="F964" s="29" t="str">
        <f t="shared" si="14"/>
        <v/>
      </c>
    </row>
    <row r="965" spans="4:6" x14ac:dyDescent="0.35">
      <c r="D965" s="27"/>
      <c r="E965" s="27"/>
      <c r="F965" s="29" t="str">
        <f t="shared" si="14"/>
        <v/>
      </c>
    </row>
    <row r="966" spans="4:6" x14ac:dyDescent="0.35">
      <c r="D966" s="27"/>
      <c r="E966" s="27"/>
      <c r="F966" s="29" t="str">
        <f t="shared" si="14"/>
        <v/>
      </c>
    </row>
    <row r="967" spans="4:6" x14ac:dyDescent="0.35">
      <c r="D967" s="27"/>
      <c r="E967" s="27"/>
      <c r="F967" s="29" t="str">
        <f t="shared" ref="F967:F1000" si="15">IF(E967="","",E967/100)</f>
        <v/>
      </c>
    </row>
    <row r="968" spans="4:6" x14ac:dyDescent="0.35">
      <c r="D968" s="27"/>
      <c r="E968" s="27"/>
      <c r="F968" s="29" t="str">
        <f t="shared" si="15"/>
        <v/>
      </c>
    </row>
    <row r="969" spans="4:6" x14ac:dyDescent="0.35">
      <c r="D969" s="27"/>
      <c r="E969" s="27"/>
      <c r="F969" s="29" t="str">
        <f t="shared" si="15"/>
        <v/>
      </c>
    </row>
    <row r="970" spans="4:6" x14ac:dyDescent="0.35">
      <c r="D970" s="27"/>
      <c r="E970" s="27"/>
      <c r="F970" s="29" t="str">
        <f t="shared" si="15"/>
        <v/>
      </c>
    </row>
    <row r="971" spans="4:6" x14ac:dyDescent="0.35">
      <c r="D971" s="27"/>
      <c r="E971" s="27"/>
      <c r="F971" s="29" t="str">
        <f t="shared" si="15"/>
        <v/>
      </c>
    </row>
    <row r="972" spans="4:6" x14ac:dyDescent="0.35">
      <c r="D972" s="27"/>
      <c r="E972" s="27"/>
      <c r="F972" s="29" t="str">
        <f t="shared" si="15"/>
        <v/>
      </c>
    </row>
    <row r="973" spans="4:6" x14ac:dyDescent="0.35">
      <c r="D973" s="27"/>
      <c r="E973" s="27"/>
      <c r="F973" s="29" t="str">
        <f t="shared" si="15"/>
        <v/>
      </c>
    </row>
    <row r="974" spans="4:6" x14ac:dyDescent="0.35">
      <c r="D974" s="27"/>
      <c r="E974" s="27"/>
      <c r="F974" s="29" t="str">
        <f t="shared" si="15"/>
        <v/>
      </c>
    </row>
    <row r="975" spans="4:6" x14ac:dyDescent="0.35">
      <c r="D975" s="27"/>
      <c r="E975" s="27"/>
      <c r="F975" s="29" t="str">
        <f t="shared" si="15"/>
        <v/>
      </c>
    </row>
    <row r="976" spans="4:6" x14ac:dyDescent="0.35">
      <c r="D976" s="27"/>
      <c r="E976" s="27"/>
      <c r="F976" s="29" t="str">
        <f t="shared" si="15"/>
        <v/>
      </c>
    </row>
    <row r="977" spans="4:6" x14ac:dyDescent="0.35">
      <c r="D977" s="27"/>
      <c r="E977" s="27"/>
      <c r="F977" s="29" t="str">
        <f t="shared" si="15"/>
        <v/>
      </c>
    </row>
    <row r="978" spans="4:6" x14ac:dyDescent="0.35">
      <c r="D978" s="27"/>
      <c r="E978" s="27"/>
      <c r="F978" s="29" t="str">
        <f t="shared" si="15"/>
        <v/>
      </c>
    </row>
    <row r="979" spans="4:6" x14ac:dyDescent="0.35">
      <c r="D979" s="27"/>
      <c r="E979" s="27"/>
      <c r="F979" s="29" t="str">
        <f t="shared" si="15"/>
        <v/>
      </c>
    </row>
    <row r="980" spans="4:6" x14ac:dyDescent="0.35">
      <c r="D980" s="27"/>
      <c r="E980" s="27"/>
      <c r="F980" s="29" t="str">
        <f t="shared" si="15"/>
        <v/>
      </c>
    </row>
    <row r="981" spans="4:6" x14ac:dyDescent="0.35">
      <c r="D981" s="27"/>
      <c r="E981" s="27"/>
      <c r="F981" s="29" t="str">
        <f t="shared" si="15"/>
        <v/>
      </c>
    </row>
    <row r="982" spans="4:6" x14ac:dyDescent="0.35">
      <c r="D982" s="27"/>
      <c r="E982" s="27"/>
      <c r="F982" s="29" t="str">
        <f t="shared" si="15"/>
        <v/>
      </c>
    </row>
    <row r="983" spans="4:6" x14ac:dyDescent="0.35">
      <c r="D983" s="27"/>
      <c r="E983" s="27"/>
      <c r="F983" s="29" t="str">
        <f t="shared" si="15"/>
        <v/>
      </c>
    </row>
    <row r="984" spans="4:6" x14ac:dyDescent="0.35">
      <c r="D984" s="27"/>
      <c r="E984" s="27"/>
      <c r="F984" s="29" t="str">
        <f t="shared" si="15"/>
        <v/>
      </c>
    </row>
    <row r="985" spans="4:6" x14ac:dyDescent="0.35">
      <c r="D985" s="27"/>
      <c r="E985" s="27"/>
      <c r="F985" s="29" t="str">
        <f t="shared" si="15"/>
        <v/>
      </c>
    </row>
    <row r="986" spans="4:6" x14ac:dyDescent="0.35">
      <c r="D986" s="27"/>
      <c r="E986" s="27"/>
      <c r="F986" s="29" t="str">
        <f t="shared" si="15"/>
        <v/>
      </c>
    </row>
    <row r="987" spans="4:6" x14ac:dyDescent="0.35">
      <c r="D987" s="27"/>
      <c r="E987" s="27"/>
      <c r="F987" s="29" t="str">
        <f t="shared" si="15"/>
        <v/>
      </c>
    </row>
    <row r="988" spans="4:6" x14ac:dyDescent="0.35">
      <c r="D988" s="27"/>
      <c r="E988" s="27"/>
      <c r="F988" s="29" t="str">
        <f t="shared" si="15"/>
        <v/>
      </c>
    </row>
    <row r="989" spans="4:6" x14ac:dyDescent="0.35">
      <c r="D989" s="27"/>
      <c r="E989" s="27"/>
      <c r="F989" s="29" t="str">
        <f t="shared" si="15"/>
        <v/>
      </c>
    </row>
    <row r="990" spans="4:6" x14ac:dyDescent="0.35">
      <c r="D990" s="27"/>
      <c r="E990" s="27"/>
      <c r="F990" s="29" t="str">
        <f t="shared" si="15"/>
        <v/>
      </c>
    </row>
    <row r="991" spans="4:6" x14ac:dyDescent="0.35">
      <c r="D991" s="27"/>
      <c r="E991" s="27"/>
      <c r="F991" s="29" t="str">
        <f t="shared" si="15"/>
        <v/>
      </c>
    </row>
    <row r="992" spans="4:6" x14ac:dyDescent="0.35">
      <c r="D992" s="27"/>
      <c r="E992" s="27"/>
      <c r="F992" s="29" t="str">
        <f t="shared" si="15"/>
        <v/>
      </c>
    </row>
    <row r="993" spans="4:6" x14ac:dyDescent="0.35">
      <c r="D993" s="27"/>
      <c r="E993" s="27"/>
      <c r="F993" s="29" t="str">
        <f t="shared" si="15"/>
        <v/>
      </c>
    </row>
    <row r="994" spans="4:6" x14ac:dyDescent="0.35">
      <c r="D994" s="27"/>
      <c r="E994" s="27"/>
      <c r="F994" s="29" t="str">
        <f t="shared" si="15"/>
        <v/>
      </c>
    </row>
    <row r="995" spans="4:6" x14ac:dyDescent="0.35">
      <c r="D995" s="27"/>
      <c r="E995" s="27"/>
      <c r="F995" s="29" t="str">
        <f t="shared" si="15"/>
        <v/>
      </c>
    </row>
    <row r="996" spans="4:6" x14ac:dyDescent="0.35">
      <c r="D996" s="27"/>
      <c r="E996" s="27"/>
      <c r="F996" s="29" t="str">
        <f t="shared" si="15"/>
        <v/>
      </c>
    </row>
    <row r="997" spans="4:6" x14ac:dyDescent="0.35">
      <c r="D997" s="27"/>
      <c r="E997" s="27"/>
      <c r="F997" s="29" t="str">
        <f t="shared" si="15"/>
        <v/>
      </c>
    </row>
    <row r="998" spans="4:6" x14ac:dyDescent="0.35">
      <c r="D998" s="27"/>
      <c r="E998" s="27"/>
      <c r="F998" s="29" t="str">
        <f t="shared" si="15"/>
        <v/>
      </c>
    </row>
    <row r="999" spans="4:6" x14ac:dyDescent="0.35">
      <c r="D999" s="27"/>
      <c r="E999" s="27"/>
      <c r="F999" s="29" t="str">
        <f t="shared" si="15"/>
        <v/>
      </c>
    </row>
    <row r="1000" spans="4:6" x14ac:dyDescent="0.35">
      <c r="D1000" s="27"/>
      <c r="E1000" s="27"/>
      <c r="F1000" s="29" t="str">
        <f t="shared" si="15"/>
        <v/>
      </c>
    </row>
  </sheetData>
  <sheetProtection algorithmName="SHA-512" hashValue="mVCZOP9TcuV4Sn5mjho+OlheDEWGwK9LrbDtv3u4eIl2swHmOvUjhu7xFeQlzkTf7CkNgvRvVJzjUAd//eggrw==" saltValue="RRchYL1ZQYV8MnbAejn7XA==" spinCount="100000" sheet="1" objects="1" scenarios="1"/>
  <mergeCells count="1">
    <mergeCell ref="C2:H2"/>
  </mergeCells>
  <hyperlinks>
    <hyperlink ref="L17" r:id="rId1" xr:uid="{E55F21BA-9739-43EC-9577-0F0DF58131BC}"/>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B1:I22"/>
  <sheetViews>
    <sheetView showGridLines="0" showRowColHeaders="0" workbookViewId="0">
      <selection activeCell="D6" sqref="D6"/>
    </sheetView>
  </sheetViews>
  <sheetFormatPr defaultColWidth="9.1796875" defaultRowHeight="14.5" x14ac:dyDescent="0.35"/>
  <cols>
    <col min="1" max="1" width="1.453125" style="6" customWidth="1"/>
    <col min="2" max="2" width="1.81640625" style="6" customWidth="1"/>
    <col min="3" max="3" width="38.453125" style="6" customWidth="1"/>
    <col min="4" max="4" width="27.54296875" style="6" customWidth="1"/>
    <col min="5" max="5" width="29.453125" style="7" customWidth="1"/>
    <col min="6" max="6" width="33.54296875" style="7" customWidth="1"/>
    <col min="7" max="7" width="45.453125" style="7" customWidth="1"/>
    <col min="8" max="8" width="34.81640625" style="6" customWidth="1"/>
    <col min="9" max="9" width="24.453125" style="6" customWidth="1"/>
    <col min="10" max="10" width="19.453125" style="6" customWidth="1"/>
    <col min="11" max="11" width="39.81640625" style="6" customWidth="1"/>
    <col min="12" max="12" width="50.54296875" style="6" customWidth="1"/>
    <col min="13" max="13" width="36.453125" style="6" customWidth="1"/>
    <col min="14" max="14" width="24.54296875" style="6" customWidth="1"/>
    <col min="15" max="15" width="44.1796875" style="6" bestFit="1" customWidth="1"/>
    <col min="16" max="16" width="38.54296875" style="6" customWidth="1"/>
    <col min="17" max="17" width="39.81640625" style="6" customWidth="1"/>
    <col min="18" max="16384" width="9.1796875" style="6"/>
  </cols>
  <sheetData>
    <row r="1" spans="2:8" ht="9.75" customHeight="1" x14ac:dyDescent="0.35">
      <c r="E1" s="6"/>
      <c r="H1" s="7"/>
    </row>
    <row r="2" spans="2:8" ht="45.75" customHeight="1" x14ac:dyDescent="0.35">
      <c r="E2" s="6"/>
      <c r="H2" s="7"/>
    </row>
    <row r="3" spans="2:8" ht="19.5" customHeight="1" x14ac:dyDescent="0.35">
      <c r="C3" s="5" t="s">
        <v>199</v>
      </c>
      <c r="D3" s="5"/>
      <c r="E3" s="6"/>
      <c r="G3" s="6"/>
      <c r="H3" s="7"/>
    </row>
    <row r="4" spans="2:8" x14ac:dyDescent="0.35">
      <c r="C4" s="8" t="s">
        <v>186</v>
      </c>
      <c r="E4" s="6"/>
      <c r="G4" s="6"/>
    </row>
    <row r="5" spans="2:8" x14ac:dyDescent="0.35">
      <c r="C5" s="8" t="s">
        <v>187</v>
      </c>
      <c r="E5" s="6"/>
      <c r="H5" s="7"/>
    </row>
    <row r="6" spans="2:8" x14ac:dyDescent="0.35">
      <c r="B6" s="8"/>
    </row>
    <row r="8" spans="2:8" x14ac:dyDescent="0.35">
      <c r="C8" s="111" t="s">
        <v>75</v>
      </c>
      <c r="D8" s="112"/>
      <c r="E8" s="113"/>
      <c r="F8" s="112" t="s">
        <v>82</v>
      </c>
      <c r="G8" s="112"/>
      <c r="H8" s="113"/>
    </row>
    <row r="9" spans="2:8" ht="34.5" customHeight="1" x14ac:dyDescent="0.35">
      <c r="C9" s="18" t="s">
        <v>76</v>
      </c>
      <c r="D9" s="18" t="s">
        <v>77</v>
      </c>
      <c r="E9" s="18" t="s">
        <v>78</v>
      </c>
      <c r="F9" s="18" t="s">
        <v>83</v>
      </c>
      <c r="G9" s="18" t="s">
        <v>200</v>
      </c>
      <c r="H9" s="19" t="s">
        <v>85</v>
      </c>
    </row>
    <row r="10" spans="2:8" ht="29" x14ac:dyDescent="0.35">
      <c r="C10" s="9" t="s">
        <v>59</v>
      </c>
      <c r="D10" s="9" t="s">
        <v>60</v>
      </c>
      <c r="E10" s="9" t="s">
        <v>79</v>
      </c>
      <c r="F10" s="9" t="s">
        <v>130</v>
      </c>
      <c r="G10" s="9" t="s">
        <v>173</v>
      </c>
      <c r="H10" s="20" t="s">
        <v>131</v>
      </c>
    </row>
    <row r="11" spans="2:8" ht="29" x14ac:dyDescent="0.35">
      <c r="C11" s="9" t="s">
        <v>65</v>
      </c>
      <c r="D11" s="9" t="s">
        <v>66</v>
      </c>
      <c r="E11" s="9" t="s">
        <v>80</v>
      </c>
      <c r="F11" s="9" t="s">
        <v>132</v>
      </c>
      <c r="G11" s="9" t="s">
        <v>133</v>
      </c>
      <c r="H11" s="20" t="s">
        <v>184</v>
      </c>
    </row>
    <row r="12" spans="2:8" ht="29" x14ac:dyDescent="0.35">
      <c r="C12" s="9" t="s">
        <v>118</v>
      </c>
      <c r="D12" s="9" t="s">
        <v>119</v>
      </c>
      <c r="E12" s="9" t="s">
        <v>134</v>
      </c>
      <c r="F12" s="9" t="s">
        <v>135</v>
      </c>
      <c r="G12" s="9" t="s">
        <v>136</v>
      </c>
      <c r="H12" s="20" t="s">
        <v>174</v>
      </c>
    </row>
    <row r="13" spans="2:8" ht="29" x14ac:dyDescent="0.35">
      <c r="C13" s="9" t="s">
        <v>120</v>
      </c>
      <c r="D13" s="9" t="s">
        <v>121</v>
      </c>
      <c r="E13" s="9" t="s">
        <v>137</v>
      </c>
      <c r="F13" s="9" t="s">
        <v>138</v>
      </c>
      <c r="G13" s="9" t="s">
        <v>139</v>
      </c>
      <c r="H13" s="20" t="s">
        <v>140</v>
      </c>
    </row>
    <row r="14" spans="2:8" ht="29" x14ac:dyDescent="0.35">
      <c r="C14" s="9" t="s">
        <v>141</v>
      </c>
      <c r="D14" s="9" t="s">
        <v>123</v>
      </c>
      <c r="E14" s="9" t="s">
        <v>142</v>
      </c>
      <c r="F14" s="9" t="s">
        <v>143</v>
      </c>
      <c r="G14" s="9" t="s">
        <v>144</v>
      </c>
      <c r="H14" s="20" t="s">
        <v>175</v>
      </c>
    </row>
    <row r="15" spans="2:8" ht="29" x14ac:dyDescent="0.35">
      <c r="C15" s="9" t="s">
        <v>124</v>
      </c>
      <c r="D15" s="9" t="s">
        <v>69</v>
      </c>
      <c r="E15" s="9" t="s">
        <v>81</v>
      </c>
      <c r="F15" s="9" t="s">
        <v>145</v>
      </c>
      <c r="G15" s="9" t="s">
        <v>146</v>
      </c>
      <c r="H15" s="20" t="s">
        <v>176</v>
      </c>
    </row>
    <row r="16" spans="2:8" ht="29" x14ac:dyDescent="0.35">
      <c r="C16" s="9" t="s">
        <v>67</v>
      </c>
      <c r="D16" s="9" t="s">
        <v>68</v>
      </c>
      <c r="E16" s="9" t="s">
        <v>147</v>
      </c>
      <c r="F16" s="9" t="s">
        <v>148</v>
      </c>
      <c r="G16" s="9" t="s">
        <v>149</v>
      </c>
      <c r="H16" s="20" t="s">
        <v>177</v>
      </c>
    </row>
    <row r="17" spans="3:9" ht="29" x14ac:dyDescent="0.35">
      <c r="C17" s="9" t="s">
        <v>61</v>
      </c>
      <c r="D17" s="9" t="s">
        <v>62</v>
      </c>
      <c r="E17" s="9" t="s">
        <v>150</v>
      </c>
      <c r="F17" s="9" t="s">
        <v>151</v>
      </c>
      <c r="G17" s="9" t="s">
        <v>92</v>
      </c>
      <c r="H17" s="20" t="s">
        <v>178</v>
      </c>
      <c r="I17" s="21" t="s">
        <v>179</v>
      </c>
    </row>
    <row r="18" spans="3:9" x14ac:dyDescent="0.35">
      <c r="C18" s="9" t="s">
        <v>125</v>
      </c>
      <c r="D18" s="9" t="s">
        <v>126</v>
      </c>
      <c r="E18" s="9"/>
      <c r="F18" s="9" t="s">
        <v>152</v>
      </c>
      <c r="G18" s="9" t="s">
        <v>153</v>
      </c>
      <c r="H18" s="20" t="s">
        <v>180</v>
      </c>
    </row>
    <row r="19" spans="3:9" ht="29" x14ac:dyDescent="0.35">
      <c r="C19" s="9" t="s">
        <v>127</v>
      </c>
      <c r="D19" s="9" t="s">
        <v>128</v>
      </c>
      <c r="E19" s="9" t="s">
        <v>154</v>
      </c>
      <c r="F19" s="9" t="s">
        <v>155</v>
      </c>
      <c r="G19" s="9" t="s">
        <v>156</v>
      </c>
      <c r="H19" s="20" t="s">
        <v>181</v>
      </c>
    </row>
    <row r="20" spans="3:9" ht="29" x14ac:dyDescent="0.35">
      <c r="C20" s="9" t="s">
        <v>70</v>
      </c>
      <c r="D20" s="9" t="s">
        <v>71</v>
      </c>
      <c r="E20" s="9" t="s">
        <v>157</v>
      </c>
      <c r="F20" s="9" t="s">
        <v>84</v>
      </c>
      <c r="G20" s="9" t="s">
        <v>158</v>
      </c>
      <c r="H20" s="20" t="s">
        <v>182</v>
      </c>
    </row>
    <row r="21" spans="3:9" ht="29" x14ac:dyDescent="0.35">
      <c r="C21" s="9" t="s">
        <v>63</v>
      </c>
      <c r="D21" s="9" t="s">
        <v>64</v>
      </c>
      <c r="E21" s="9" t="s">
        <v>159</v>
      </c>
      <c r="F21" s="9" t="s">
        <v>160</v>
      </c>
      <c r="G21" s="9" t="s">
        <v>195</v>
      </c>
      <c r="H21" s="20" t="s">
        <v>185</v>
      </c>
    </row>
    <row r="22" spans="3:9" ht="29" x14ac:dyDescent="0.35">
      <c r="C22" s="9" t="s">
        <v>197</v>
      </c>
      <c r="D22" s="9" t="s">
        <v>129</v>
      </c>
      <c r="E22" s="9" t="s">
        <v>198</v>
      </c>
      <c r="F22" s="9" t="s">
        <v>161</v>
      </c>
      <c r="G22" s="9" t="s">
        <v>196</v>
      </c>
      <c r="H22" s="20" t="s">
        <v>183</v>
      </c>
    </row>
  </sheetData>
  <sheetProtection algorithmName="SHA-512" hashValue="NbiP9bZV0KKIasbHCptHfcVn45m4EvnxFaR08twHrUM/izjRjDZr4a6Ff/+kMeCLCG0Q6EtbZaY2crxMe/bppQ==" saltValue="JthiueBFkuRHhdLu7DtKhg==" spinCount="100000" sheet="1" objects="1" scenarios="1"/>
  <mergeCells count="2">
    <mergeCell ref="C8:E8"/>
    <mergeCell ref="F8:H8"/>
  </mergeCells>
  <conditionalFormatting sqref="C10:H22">
    <cfRule type="expression" dxfId="0" priority="1">
      <formula>MOD(ROW(),2)=1</formula>
    </cfRule>
  </conditionalFormatting>
  <hyperlinks>
    <hyperlink ref="G21" r:id="rId1" xr:uid="{757F9F68-1AB9-4DE3-A869-9F4494078DBB}"/>
    <hyperlink ref="G22" r:id="rId2" xr:uid="{704C8869-60E1-4BED-8CF5-49528BCB5EAC}"/>
  </hyperlinks>
  <pageMargins left="0.7" right="0.7" top="0.75" bottom="0.75" header="0.3" footer="0.3"/>
  <pageSetup paperSize="8" scale="16" fitToHeight="0"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Admin">
    <tabColor theme="0" tint="-0.499984740745262"/>
  </sheetPr>
  <dimension ref="B1:AE27"/>
  <sheetViews>
    <sheetView zoomScale="70" zoomScaleNormal="70" workbookViewId="0">
      <selection activeCell="P2" sqref="P2"/>
    </sheetView>
  </sheetViews>
  <sheetFormatPr defaultRowHeight="14.5" x14ac:dyDescent="0.35"/>
  <cols>
    <col min="1" max="1" width="4.81640625" customWidth="1"/>
    <col min="3" max="3" width="2.453125" customWidth="1"/>
    <col min="5" max="5" width="2.1796875" customWidth="1"/>
    <col min="6" max="6" width="35.453125" customWidth="1"/>
    <col min="7" max="7" width="3.1796875" customWidth="1"/>
    <col min="11" max="11" width="14.453125" customWidth="1"/>
    <col min="14" max="15" width="8.54296875"/>
    <col min="16" max="23" width="20" customWidth="1"/>
    <col min="24" max="25" width="13.54296875" customWidth="1"/>
    <col min="27" max="27" width="7.54296875" customWidth="1"/>
    <col min="29" max="29" width="87.453125" customWidth="1"/>
    <col min="33" max="33" width="18.54296875" customWidth="1"/>
  </cols>
  <sheetData>
    <row r="1" spans="2:31" x14ac:dyDescent="0.35">
      <c r="O1" t="s">
        <v>201</v>
      </c>
      <c r="P1" t="s">
        <v>204</v>
      </c>
    </row>
    <row r="3" spans="2:31" x14ac:dyDescent="0.35">
      <c r="B3" s="15" t="s">
        <v>58</v>
      </c>
      <c r="D3" s="15" t="s">
        <v>57</v>
      </c>
      <c r="F3" s="15" t="s">
        <v>56</v>
      </c>
      <c r="H3" s="16" t="s">
        <v>50</v>
      </c>
      <c r="I3" s="15"/>
      <c r="K3" s="16" t="s">
        <v>72</v>
      </c>
      <c r="L3" s="15" t="s">
        <v>73</v>
      </c>
      <c r="M3" s="15" t="s">
        <v>74</v>
      </c>
      <c r="N3" s="10"/>
      <c r="O3" s="16" t="s">
        <v>0</v>
      </c>
      <c r="P3" s="15"/>
      <c r="Q3" s="15"/>
      <c r="R3" s="15"/>
      <c r="S3" s="17">
        <f>IFERROR(INDEX($AB$4:$AC$11,MATCH('Efterfrågat resursbehov'!D2,AC4:AC11,0),1),"")</f>
        <v>0</v>
      </c>
      <c r="U3" t="str">
        <f>'Efterfrågat resursbehov'!D2</f>
        <v>Välj Län i listan här</v>
      </c>
      <c r="AB3" s="16" t="s">
        <v>74</v>
      </c>
      <c r="AC3" s="16" t="s">
        <v>95</v>
      </c>
      <c r="AE3" s="16" t="s">
        <v>189</v>
      </c>
    </row>
    <row r="4" spans="2:31" x14ac:dyDescent="0.35">
      <c r="B4" t="s">
        <v>27</v>
      </c>
      <c r="D4" t="s">
        <v>1</v>
      </c>
      <c r="F4" s="1" t="s">
        <v>9</v>
      </c>
      <c r="H4" t="s">
        <v>51</v>
      </c>
      <c r="I4" s="3">
        <v>0.01</v>
      </c>
      <c r="K4" s="1"/>
      <c r="AB4" t="s">
        <v>1</v>
      </c>
      <c r="AC4" t="s">
        <v>96</v>
      </c>
      <c r="AE4">
        <f ca="1">INDEX('Index Prissättning'!$D$4:$F$1000,MATCH(NOW(),'Index Prissättning'!D4:D1000,1),3)</f>
        <v>1.1086649999999998</v>
      </c>
    </row>
    <row r="5" spans="2:31" x14ac:dyDescent="0.35">
      <c r="B5" t="s">
        <v>28</v>
      </c>
      <c r="D5" t="s">
        <v>2</v>
      </c>
      <c r="F5" s="1" t="s">
        <v>106</v>
      </c>
      <c r="H5" t="s">
        <v>52</v>
      </c>
      <c r="I5" s="3">
        <v>0.02</v>
      </c>
      <c r="K5" s="1"/>
      <c r="O5" s="15" t="s">
        <v>1</v>
      </c>
      <c r="P5" t="s">
        <v>59</v>
      </c>
      <c r="Q5" t="s">
        <v>120</v>
      </c>
      <c r="R5" t="s">
        <v>122</v>
      </c>
      <c r="S5" t="s">
        <v>67</v>
      </c>
      <c r="T5" t="s">
        <v>61</v>
      </c>
      <c r="U5" t="s">
        <v>125</v>
      </c>
      <c r="V5" t="s">
        <v>70</v>
      </c>
      <c r="W5" t="s">
        <v>63</v>
      </c>
      <c r="AA5" s="12"/>
      <c r="AB5" t="s">
        <v>2</v>
      </c>
      <c r="AC5" t="s">
        <v>97</v>
      </c>
    </row>
    <row r="6" spans="2:31" x14ac:dyDescent="0.35">
      <c r="B6" t="s">
        <v>29</v>
      </c>
      <c r="D6" t="s">
        <v>3</v>
      </c>
      <c r="F6" s="1" t="s">
        <v>107</v>
      </c>
      <c r="H6" t="s">
        <v>54</v>
      </c>
      <c r="I6" s="3"/>
      <c r="K6" s="1"/>
      <c r="O6" s="15" t="s">
        <v>2</v>
      </c>
      <c r="P6" t="s">
        <v>59</v>
      </c>
      <c r="Q6" t="s">
        <v>120</v>
      </c>
      <c r="R6" t="s">
        <v>122</v>
      </c>
      <c r="S6" t="s">
        <v>67</v>
      </c>
      <c r="T6" t="s">
        <v>61</v>
      </c>
      <c r="U6" t="s">
        <v>125</v>
      </c>
      <c r="V6" t="s">
        <v>70</v>
      </c>
      <c r="W6" t="s">
        <v>63</v>
      </c>
      <c r="AA6" s="12"/>
      <c r="AB6" t="s">
        <v>3</v>
      </c>
      <c r="AC6" t="s">
        <v>98</v>
      </c>
    </row>
    <row r="7" spans="2:31" x14ac:dyDescent="0.35">
      <c r="B7" t="s">
        <v>30</v>
      </c>
      <c r="D7" t="s">
        <v>4</v>
      </c>
      <c r="F7" s="1" t="s">
        <v>108</v>
      </c>
      <c r="H7" t="s">
        <v>55</v>
      </c>
      <c r="I7" s="3"/>
      <c r="K7" s="1"/>
      <c r="O7" s="15" t="s">
        <v>3</v>
      </c>
      <c r="P7" t="s">
        <v>118</v>
      </c>
      <c r="Q7" t="s">
        <v>122</v>
      </c>
      <c r="R7" t="s">
        <v>67</v>
      </c>
      <c r="S7" t="s">
        <v>61</v>
      </c>
      <c r="T7" t="s">
        <v>125</v>
      </c>
      <c r="U7" t="s">
        <v>127</v>
      </c>
      <c r="V7" t="s">
        <v>70</v>
      </c>
      <c r="W7" t="s">
        <v>63</v>
      </c>
      <c r="AA7" s="12"/>
      <c r="AB7" t="s">
        <v>4</v>
      </c>
      <c r="AC7" t="s">
        <v>99</v>
      </c>
    </row>
    <row r="8" spans="2:31" x14ac:dyDescent="0.35">
      <c r="D8" t="s">
        <v>5</v>
      </c>
      <c r="F8" s="1" t="s">
        <v>10</v>
      </c>
      <c r="K8" s="1"/>
      <c r="O8" s="15" t="s">
        <v>4</v>
      </c>
      <c r="P8" t="s">
        <v>65</v>
      </c>
      <c r="Q8" t="s">
        <v>118</v>
      </c>
      <c r="R8" t="s">
        <v>122</v>
      </c>
      <c r="S8" t="s">
        <v>124</v>
      </c>
      <c r="T8" t="s">
        <v>67</v>
      </c>
      <c r="U8" t="s">
        <v>61</v>
      </c>
      <c r="V8" t="s">
        <v>70</v>
      </c>
      <c r="W8" t="s">
        <v>197</v>
      </c>
      <c r="AA8" s="12"/>
      <c r="AB8" t="s">
        <v>5</v>
      </c>
      <c r="AC8" t="s">
        <v>100</v>
      </c>
    </row>
    <row r="9" spans="2:31" x14ac:dyDescent="0.35">
      <c r="D9" t="s">
        <v>6</v>
      </c>
      <c r="F9" s="1" t="s">
        <v>11</v>
      </c>
      <c r="K9" s="1"/>
      <c r="O9" s="15" t="s">
        <v>5</v>
      </c>
      <c r="P9" t="s">
        <v>118</v>
      </c>
      <c r="Q9" t="s">
        <v>122</v>
      </c>
      <c r="R9" t="s">
        <v>124</v>
      </c>
      <c r="S9" t="s">
        <v>67</v>
      </c>
      <c r="T9" t="s">
        <v>61</v>
      </c>
      <c r="U9" t="s">
        <v>125</v>
      </c>
      <c r="V9" t="s">
        <v>70</v>
      </c>
      <c r="W9" t="s">
        <v>63</v>
      </c>
      <c r="AA9" s="12"/>
      <c r="AB9" t="s">
        <v>6</v>
      </c>
      <c r="AC9" t="s">
        <v>101</v>
      </c>
    </row>
    <row r="10" spans="2:31" x14ac:dyDescent="0.35">
      <c r="D10" t="s">
        <v>7</v>
      </c>
      <c r="F10" s="1" t="s">
        <v>109</v>
      </c>
      <c r="K10" s="1"/>
      <c r="O10" s="15" t="s">
        <v>6</v>
      </c>
      <c r="P10" t="s">
        <v>118</v>
      </c>
      <c r="Q10" t="s">
        <v>122</v>
      </c>
      <c r="R10" t="s">
        <v>67</v>
      </c>
      <c r="S10" t="s">
        <v>61</v>
      </c>
      <c r="T10" t="s">
        <v>125</v>
      </c>
      <c r="U10" t="s">
        <v>127</v>
      </c>
      <c r="V10" t="s">
        <v>70</v>
      </c>
      <c r="W10" t="s">
        <v>63</v>
      </c>
      <c r="AA10" s="12"/>
      <c r="AB10" t="s">
        <v>7</v>
      </c>
      <c r="AC10" t="s">
        <v>102</v>
      </c>
    </row>
    <row r="11" spans="2:31" x14ac:dyDescent="0.35">
      <c r="F11" s="1" t="s">
        <v>110</v>
      </c>
      <c r="K11" s="1"/>
      <c r="O11" s="15" t="s">
        <v>7</v>
      </c>
      <c r="P11" t="s">
        <v>118</v>
      </c>
      <c r="Q11" t="s">
        <v>122</v>
      </c>
      <c r="R11" t="s">
        <v>124</v>
      </c>
      <c r="S11" t="s">
        <v>67</v>
      </c>
      <c r="T11" t="s">
        <v>61</v>
      </c>
      <c r="U11" t="s">
        <v>125</v>
      </c>
      <c r="V11" t="s">
        <v>70</v>
      </c>
      <c r="W11" t="s">
        <v>63</v>
      </c>
      <c r="AA11" s="12"/>
      <c r="AC11" t="s">
        <v>105</v>
      </c>
    </row>
    <row r="12" spans="2:31" x14ac:dyDescent="0.35">
      <c r="F12" s="1" t="s">
        <v>111</v>
      </c>
      <c r="K12" s="1"/>
    </row>
    <row r="13" spans="2:31" x14ac:dyDescent="0.35">
      <c r="F13" s="1" t="s">
        <v>112</v>
      </c>
      <c r="K13" s="1"/>
    </row>
    <row r="14" spans="2:31" x14ac:dyDescent="0.35">
      <c r="F14" s="1" t="s">
        <v>12</v>
      </c>
      <c r="K14" s="1"/>
    </row>
    <row r="15" spans="2:31" x14ac:dyDescent="0.35">
      <c r="F15" s="1" t="s">
        <v>13</v>
      </c>
    </row>
    <row r="16" spans="2:31" x14ac:dyDescent="0.35">
      <c r="F16" s="1" t="s">
        <v>40</v>
      </c>
    </row>
    <row r="17" spans="6:16" x14ac:dyDescent="0.35">
      <c r="F17" s="1" t="s">
        <v>41</v>
      </c>
    </row>
    <row r="18" spans="6:16" x14ac:dyDescent="0.35">
      <c r="F18" s="1" t="s">
        <v>42</v>
      </c>
      <c r="N18" t="s">
        <v>162</v>
      </c>
      <c r="O18">
        <v>1</v>
      </c>
      <c r="P18" t="s">
        <v>163</v>
      </c>
    </row>
    <row r="19" spans="6:16" x14ac:dyDescent="0.35">
      <c r="F19" s="1" t="s">
        <v>43</v>
      </c>
      <c r="N19" t="s">
        <v>162</v>
      </c>
      <c r="O19">
        <v>2</v>
      </c>
      <c r="P19" t="s">
        <v>164</v>
      </c>
    </row>
    <row r="20" spans="6:16" x14ac:dyDescent="0.35">
      <c r="F20" s="1" t="s">
        <v>44</v>
      </c>
      <c r="N20" t="s">
        <v>162</v>
      </c>
      <c r="O20">
        <v>3</v>
      </c>
      <c r="P20" t="s">
        <v>165</v>
      </c>
    </row>
    <row r="21" spans="6:16" x14ac:dyDescent="0.35">
      <c r="F21" s="1" t="s">
        <v>14</v>
      </c>
      <c r="N21" t="s">
        <v>162</v>
      </c>
      <c r="O21">
        <v>4</v>
      </c>
      <c r="P21" t="s">
        <v>166</v>
      </c>
    </row>
    <row r="22" spans="6:16" x14ac:dyDescent="0.35">
      <c r="F22" s="1" t="s">
        <v>115</v>
      </c>
      <c r="N22" t="s">
        <v>162</v>
      </c>
      <c r="O22">
        <v>5</v>
      </c>
      <c r="P22" t="s">
        <v>167</v>
      </c>
    </row>
    <row r="23" spans="6:16" x14ac:dyDescent="0.35">
      <c r="F23" s="1" t="s">
        <v>15</v>
      </c>
      <c r="N23" t="s">
        <v>162</v>
      </c>
      <c r="O23">
        <v>6</v>
      </c>
      <c r="P23" t="s">
        <v>168</v>
      </c>
    </row>
    <row r="24" spans="6:16" x14ac:dyDescent="0.35">
      <c r="F24" s="1" t="s">
        <v>45</v>
      </c>
      <c r="N24" t="s">
        <v>162</v>
      </c>
      <c r="O24">
        <v>7</v>
      </c>
      <c r="P24" t="s">
        <v>169</v>
      </c>
    </row>
    <row r="25" spans="6:16" x14ac:dyDescent="0.35">
      <c r="F25" s="1" t="s">
        <v>117</v>
      </c>
      <c r="P25" s="13"/>
    </row>
    <row r="26" spans="6:16" x14ac:dyDescent="0.35">
      <c r="F26" s="1" t="s">
        <v>16</v>
      </c>
      <c r="P26" s="14" t="s">
        <v>170</v>
      </c>
    </row>
    <row r="27" spans="6:16" x14ac:dyDescent="0.35">
      <c r="F27" s="1" t="s">
        <v>47</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C081"/>
  </sheetPr>
  <dimension ref="B1:S1351"/>
  <sheetViews>
    <sheetView showGridLines="0" showRowColHeaders="0" workbookViewId="0">
      <pane ySplit="7" topLeftCell="A8" activePane="bottomLeft" state="frozen"/>
      <selection activeCell="N11" sqref="N11"/>
      <selection pane="bottomLeft" activeCell="D2" sqref="D2"/>
    </sheetView>
  </sheetViews>
  <sheetFormatPr defaultRowHeight="14.5" x14ac:dyDescent="0.35"/>
  <cols>
    <col min="1" max="1" width="2.453125" customWidth="1"/>
    <col min="2" max="2" width="21.81640625" bestFit="1" customWidth="1"/>
    <col min="3" max="3" width="14" customWidth="1"/>
    <col min="4" max="4" width="14.1796875" customWidth="1"/>
    <col min="5" max="5" width="48" bestFit="1" customWidth="1"/>
    <col min="6" max="7" width="0" hidden="1" customWidth="1"/>
    <col min="8" max="8" width="8.81640625"/>
    <col min="9" max="9" width="41.81640625" bestFit="1" customWidth="1"/>
    <col min="19" max="19" width="8.81640625"/>
  </cols>
  <sheetData>
    <row r="1" spans="2:19" ht="4.75" customHeight="1" x14ac:dyDescent="0.35">
      <c r="D1" s="9"/>
    </row>
    <row r="2" spans="2:19" ht="42.65" customHeight="1" x14ac:dyDescent="0.35">
      <c r="D2" s="9"/>
    </row>
    <row r="3" spans="2:19" ht="27.65" customHeight="1" x14ac:dyDescent="0.45">
      <c r="B3" s="86" t="s">
        <v>86</v>
      </c>
      <c r="C3" s="30"/>
      <c r="D3" s="87"/>
      <c r="E3" s="30"/>
      <c r="F3" s="30"/>
      <c r="G3" s="30"/>
      <c r="H3" s="30"/>
      <c r="I3" s="30" t="str">
        <f>Instruktioner!$L$3</f>
        <v>Version 5.0</v>
      </c>
      <c r="J3" s="30"/>
      <c r="K3" s="30"/>
      <c r="L3" s="30"/>
      <c r="M3" s="30"/>
      <c r="N3" s="30"/>
    </row>
    <row r="4" spans="2:19" x14ac:dyDescent="0.35">
      <c r="B4" s="88" t="s">
        <v>186</v>
      </c>
      <c r="C4" s="30"/>
      <c r="D4" s="87"/>
      <c r="E4" s="30"/>
      <c r="F4" s="30"/>
      <c r="G4" s="30"/>
      <c r="H4" s="30"/>
      <c r="I4" s="30"/>
      <c r="J4" s="30"/>
      <c r="K4" s="30"/>
      <c r="L4" s="30"/>
      <c r="M4" s="30"/>
      <c r="N4" s="30"/>
    </row>
    <row r="5" spans="2:19" x14ac:dyDescent="0.35">
      <c r="B5" s="88" t="s">
        <v>187</v>
      </c>
      <c r="C5" s="30"/>
      <c r="D5" s="87"/>
      <c r="E5" s="30"/>
      <c r="F5" s="30"/>
      <c r="G5" s="30"/>
      <c r="H5" s="30"/>
      <c r="I5" s="30"/>
      <c r="J5" s="30"/>
      <c r="K5" s="30"/>
      <c r="L5" s="30"/>
      <c r="M5" s="30"/>
      <c r="N5" s="30"/>
    </row>
    <row r="6" spans="2:19" x14ac:dyDescent="0.35">
      <c r="B6" s="88"/>
      <c r="C6" s="30"/>
      <c r="D6" s="87"/>
      <c r="E6" s="30"/>
      <c r="F6" s="30"/>
      <c r="G6" s="30"/>
      <c r="H6" s="30"/>
      <c r="I6" s="30"/>
      <c r="J6" s="115"/>
      <c r="K6" s="115"/>
      <c r="L6" s="115"/>
      <c r="M6" s="115"/>
      <c r="N6" s="115"/>
      <c r="O6" s="114"/>
      <c r="P6" s="114"/>
      <c r="Q6" s="114"/>
      <c r="R6" s="114"/>
    </row>
    <row r="7" spans="2:19" x14ac:dyDescent="0.35">
      <c r="B7" s="89" t="s">
        <v>75</v>
      </c>
      <c r="C7" s="89" t="s">
        <v>21</v>
      </c>
      <c r="D7" s="89" t="s">
        <v>22</v>
      </c>
      <c r="E7" s="89" t="s">
        <v>23</v>
      </c>
      <c r="F7" s="89" t="s">
        <v>24</v>
      </c>
      <c r="G7" s="89" t="s">
        <v>25</v>
      </c>
      <c r="H7" s="89" t="s">
        <v>25</v>
      </c>
      <c r="I7" s="89" t="s">
        <v>26</v>
      </c>
      <c r="J7" s="89" t="s">
        <v>27</v>
      </c>
      <c r="K7" s="89" t="s">
        <v>28</v>
      </c>
      <c r="L7" s="89" t="s">
        <v>29</v>
      </c>
      <c r="M7" s="89" t="s">
        <v>30</v>
      </c>
      <c r="N7" s="89" t="s">
        <v>31</v>
      </c>
    </row>
    <row r="8" spans="2:19" x14ac:dyDescent="0.35">
      <c r="B8" s="90" t="s">
        <v>59</v>
      </c>
      <c r="C8" s="30" t="s">
        <v>60</v>
      </c>
      <c r="D8" s="30" t="s">
        <v>1</v>
      </c>
      <c r="E8" s="30" t="s">
        <v>36</v>
      </c>
      <c r="F8" s="30"/>
      <c r="G8" s="30"/>
      <c r="H8" s="30" t="s">
        <v>188</v>
      </c>
      <c r="I8" s="30" t="s">
        <v>9</v>
      </c>
      <c r="J8" s="30">
        <f ca="1">DB!R2</f>
        <v>648</v>
      </c>
      <c r="K8" s="30">
        <f ca="1">DB!S2</f>
        <v>719</v>
      </c>
      <c r="L8" s="30">
        <f ca="1">DB!T2</f>
        <v>799</v>
      </c>
      <c r="M8" s="30">
        <f ca="1">DB!U2</f>
        <v>1131</v>
      </c>
      <c r="N8" s="30" t="s">
        <v>37</v>
      </c>
      <c r="P8" s="2"/>
      <c r="Q8" s="2"/>
      <c r="R8" s="2"/>
      <c r="S8" s="2"/>
    </row>
    <row r="9" spans="2:19" x14ac:dyDescent="0.35">
      <c r="B9" s="30" t="s">
        <v>59</v>
      </c>
      <c r="C9" s="30" t="s">
        <v>60</v>
      </c>
      <c r="D9" s="30" t="s">
        <v>1</v>
      </c>
      <c r="E9" s="30" t="s">
        <v>36</v>
      </c>
      <c r="F9" s="30"/>
      <c r="G9" s="30"/>
      <c r="H9" s="30" t="s">
        <v>188</v>
      </c>
      <c r="I9" s="30" t="s">
        <v>106</v>
      </c>
      <c r="J9" s="30">
        <f ca="1">DB!R3</f>
        <v>648</v>
      </c>
      <c r="K9" s="30">
        <f ca="1">DB!S3</f>
        <v>719</v>
      </c>
      <c r="L9" s="30">
        <f ca="1">DB!T3</f>
        <v>799</v>
      </c>
      <c r="M9" s="30">
        <f ca="1">DB!U3</f>
        <v>1131</v>
      </c>
      <c r="N9" s="30" t="s">
        <v>37</v>
      </c>
      <c r="P9" s="2"/>
      <c r="Q9" s="2"/>
      <c r="R9" s="2"/>
      <c r="S9" s="2"/>
    </row>
    <row r="10" spans="2:19" x14ac:dyDescent="0.35">
      <c r="B10" s="30" t="s">
        <v>59</v>
      </c>
      <c r="C10" s="30" t="s">
        <v>60</v>
      </c>
      <c r="D10" s="30" t="s">
        <v>1</v>
      </c>
      <c r="E10" s="30" t="s">
        <v>36</v>
      </c>
      <c r="F10" s="30"/>
      <c r="G10" s="30"/>
      <c r="H10" s="30" t="s">
        <v>188</v>
      </c>
      <c r="I10" s="30" t="s">
        <v>107</v>
      </c>
      <c r="J10" s="30">
        <f ca="1">DB!R4</f>
        <v>648</v>
      </c>
      <c r="K10" s="30">
        <f ca="1">DB!S4</f>
        <v>719</v>
      </c>
      <c r="L10" s="30">
        <f ca="1">DB!T4</f>
        <v>799</v>
      </c>
      <c r="M10" s="30">
        <f ca="1">DB!U4</f>
        <v>1131</v>
      </c>
      <c r="N10" s="30" t="s">
        <v>37</v>
      </c>
      <c r="P10" s="2"/>
      <c r="Q10" s="2"/>
      <c r="R10" s="2"/>
      <c r="S10" s="2"/>
    </row>
    <row r="11" spans="2:19" x14ac:dyDescent="0.35">
      <c r="B11" s="30" t="s">
        <v>59</v>
      </c>
      <c r="C11" s="30" t="s">
        <v>60</v>
      </c>
      <c r="D11" s="30" t="s">
        <v>1</v>
      </c>
      <c r="E11" s="30" t="s">
        <v>36</v>
      </c>
      <c r="F11" s="30"/>
      <c r="G11" s="30"/>
      <c r="H11" s="30" t="s">
        <v>188</v>
      </c>
      <c r="I11" s="30" t="s">
        <v>108</v>
      </c>
      <c r="J11" s="30">
        <f ca="1">DB!R5</f>
        <v>648</v>
      </c>
      <c r="K11" s="30">
        <f ca="1">DB!S5</f>
        <v>719</v>
      </c>
      <c r="L11" s="30">
        <f ca="1">DB!T5</f>
        <v>799</v>
      </c>
      <c r="M11" s="30">
        <f ca="1">DB!U5</f>
        <v>1131</v>
      </c>
      <c r="N11" s="30" t="s">
        <v>37</v>
      </c>
      <c r="P11" s="2"/>
      <c r="Q11" s="2"/>
      <c r="R11" s="2"/>
      <c r="S11" s="2"/>
    </row>
    <row r="12" spans="2:19" x14ac:dyDescent="0.35">
      <c r="B12" s="30" t="s">
        <v>59</v>
      </c>
      <c r="C12" s="30" t="s">
        <v>60</v>
      </c>
      <c r="D12" s="30" t="s">
        <v>1</v>
      </c>
      <c r="E12" s="30" t="s">
        <v>38</v>
      </c>
      <c r="F12" s="30"/>
      <c r="G12" s="30"/>
      <c r="H12" s="30" t="s">
        <v>188</v>
      </c>
      <c r="I12" s="30" t="s">
        <v>10</v>
      </c>
      <c r="J12" s="30">
        <f ca="1">DB!R6</f>
        <v>648</v>
      </c>
      <c r="K12" s="30">
        <f ca="1">DB!S6</f>
        <v>719</v>
      </c>
      <c r="L12" s="30">
        <f ca="1">DB!T6</f>
        <v>799</v>
      </c>
      <c r="M12" s="30">
        <f ca="1">DB!U6</f>
        <v>1131</v>
      </c>
      <c r="N12" s="30" t="s">
        <v>37</v>
      </c>
      <c r="P12" s="2"/>
      <c r="Q12" s="2"/>
      <c r="R12" s="2"/>
      <c r="S12" s="2"/>
    </row>
    <row r="13" spans="2:19" x14ac:dyDescent="0.35">
      <c r="B13" s="30" t="s">
        <v>59</v>
      </c>
      <c r="C13" s="30" t="s">
        <v>60</v>
      </c>
      <c r="D13" s="30" t="s">
        <v>1</v>
      </c>
      <c r="E13" s="30" t="s">
        <v>38</v>
      </c>
      <c r="F13" s="30"/>
      <c r="G13" s="30"/>
      <c r="H13" s="30" t="s">
        <v>188</v>
      </c>
      <c r="I13" s="30" t="s">
        <v>11</v>
      </c>
      <c r="J13" s="30">
        <f ca="1">DB!R7</f>
        <v>648</v>
      </c>
      <c r="K13" s="30">
        <f ca="1">DB!S7</f>
        <v>719</v>
      </c>
      <c r="L13" s="30">
        <f ca="1">DB!T7</f>
        <v>799</v>
      </c>
      <c r="M13" s="30">
        <f ca="1">DB!U7</f>
        <v>1131</v>
      </c>
      <c r="N13" s="30" t="s">
        <v>37</v>
      </c>
      <c r="P13" s="2"/>
      <c r="Q13" s="2"/>
      <c r="R13" s="2"/>
      <c r="S13" s="2"/>
    </row>
    <row r="14" spans="2:19" x14ac:dyDescent="0.35">
      <c r="B14" s="30" t="s">
        <v>59</v>
      </c>
      <c r="C14" s="30" t="s">
        <v>60</v>
      </c>
      <c r="D14" s="30" t="s">
        <v>1</v>
      </c>
      <c r="E14" s="30" t="s">
        <v>38</v>
      </c>
      <c r="F14" s="30"/>
      <c r="G14" s="30"/>
      <c r="H14" s="30" t="s">
        <v>188</v>
      </c>
      <c r="I14" s="30" t="s">
        <v>109</v>
      </c>
      <c r="J14" s="30">
        <f ca="1">DB!R8</f>
        <v>648</v>
      </c>
      <c r="K14" s="30">
        <f ca="1">DB!S8</f>
        <v>719</v>
      </c>
      <c r="L14" s="30">
        <f ca="1">DB!T8</f>
        <v>799</v>
      </c>
      <c r="M14" s="30">
        <f ca="1">DB!U8</f>
        <v>1131</v>
      </c>
      <c r="N14" s="30" t="s">
        <v>37</v>
      </c>
      <c r="P14" s="2"/>
      <c r="Q14" s="2"/>
      <c r="R14" s="2"/>
      <c r="S14" s="2"/>
    </row>
    <row r="15" spans="2:19" x14ac:dyDescent="0.35">
      <c r="B15" s="30" t="s">
        <v>59</v>
      </c>
      <c r="C15" s="30" t="s">
        <v>60</v>
      </c>
      <c r="D15" s="30" t="s">
        <v>1</v>
      </c>
      <c r="E15" s="30" t="s">
        <v>38</v>
      </c>
      <c r="F15" s="30"/>
      <c r="G15" s="30"/>
      <c r="H15" s="30"/>
      <c r="I15" s="30" t="s">
        <v>110</v>
      </c>
      <c r="J15" s="30">
        <f ca="1">DB!R9</f>
        <v>648</v>
      </c>
      <c r="K15" s="30">
        <f ca="1">DB!S9</f>
        <v>719</v>
      </c>
      <c r="L15" s="30">
        <f ca="1">DB!T9</f>
        <v>799</v>
      </c>
      <c r="M15" s="30">
        <f ca="1">DB!U9</f>
        <v>1131</v>
      </c>
      <c r="N15" s="30" t="s">
        <v>37</v>
      </c>
      <c r="P15" s="2"/>
      <c r="Q15" s="2"/>
      <c r="R15" s="2"/>
      <c r="S15" s="2"/>
    </row>
    <row r="16" spans="2:19" x14ac:dyDescent="0.35">
      <c r="B16" s="30" t="s">
        <v>59</v>
      </c>
      <c r="C16" s="30" t="s">
        <v>60</v>
      </c>
      <c r="D16" s="30" t="s">
        <v>1</v>
      </c>
      <c r="E16" s="30" t="s">
        <v>39</v>
      </c>
      <c r="F16" s="30"/>
      <c r="G16" s="30"/>
      <c r="H16" s="30" t="s">
        <v>188</v>
      </c>
      <c r="I16" s="30" t="s">
        <v>111</v>
      </c>
      <c r="J16" s="30">
        <f ca="1">DB!R10</f>
        <v>648</v>
      </c>
      <c r="K16" s="30">
        <f ca="1">DB!S10</f>
        <v>719</v>
      </c>
      <c r="L16" s="30">
        <f ca="1">DB!T10</f>
        <v>799</v>
      </c>
      <c r="M16" s="30">
        <f ca="1">DB!U10</f>
        <v>993</v>
      </c>
      <c r="N16" s="30" t="s">
        <v>37</v>
      </c>
      <c r="P16" s="2"/>
      <c r="Q16" s="2"/>
      <c r="R16" s="2"/>
      <c r="S16" s="2"/>
    </row>
    <row r="17" spans="2:19" x14ac:dyDescent="0.35">
      <c r="B17" s="30" t="s">
        <v>59</v>
      </c>
      <c r="C17" s="30" t="s">
        <v>60</v>
      </c>
      <c r="D17" s="30" t="s">
        <v>1</v>
      </c>
      <c r="E17" s="30" t="s">
        <v>39</v>
      </c>
      <c r="F17" s="30"/>
      <c r="G17" s="30"/>
      <c r="H17" s="30" t="s">
        <v>188</v>
      </c>
      <c r="I17" s="30" t="s">
        <v>112</v>
      </c>
      <c r="J17" s="30">
        <f ca="1">DB!R11</f>
        <v>648</v>
      </c>
      <c r="K17" s="30">
        <f ca="1">DB!S11</f>
        <v>719</v>
      </c>
      <c r="L17" s="30">
        <f ca="1">DB!T11</f>
        <v>799</v>
      </c>
      <c r="M17" s="30">
        <f ca="1">DB!U11</f>
        <v>993</v>
      </c>
      <c r="N17" s="30" t="s">
        <v>37</v>
      </c>
      <c r="P17" s="2"/>
      <c r="Q17" s="2"/>
      <c r="R17" s="2"/>
      <c r="S17" s="2"/>
    </row>
    <row r="18" spans="2:19" x14ac:dyDescent="0.35">
      <c r="B18" s="30" t="s">
        <v>59</v>
      </c>
      <c r="C18" s="30" t="s">
        <v>60</v>
      </c>
      <c r="D18" s="30" t="s">
        <v>1</v>
      </c>
      <c r="E18" s="30" t="s">
        <v>39</v>
      </c>
      <c r="F18" s="30"/>
      <c r="G18" s="30"/>
      <c r="H18" s="30" t="s">
        <v>188</v>
      </c>
      <c r="I18" s="30" t="s">
        <v>12</v>
      </c>
      <c r="J18" s="30">
        <f ca="1">DB!R12</f>
        <v>648</v>
      </c>
      <c r="K18" s="30">
        <f ca="1">DB!S12</f>
        <v>719</v>
      </c>
      <c r="L18" s="30">
        <f ca="1">DB!T12</f>
        <v>799</v>
      </c>
      <c r="M18" s="30">
        <f ca="1">DB!U12</f>
        <v>993</v>
      </c>
      <c r="N18" s="30" t="s">
        <v>37</v>
      </c>
      <c r="P18" s="2"/>
      <c r="Q18" s="2"/>
      <c r="R18" s="2"/>
      <c r="S18" s="2"/>
    </row>
    <row r="19" spans="2:19" x14ac:dyDescent="0.35">
      <c r="B19" s="30" t="s">
        <v>59</v>
      </c>
      <c r="C19" s="30" t="s">
        <v>60</v>
      </c>
      <c r="D19" s="30" t="s">
        <v>1</v>
      </c>
      <c r="E19" s="30" t="s">
        <v>39</v>
      </c>
      <c r="F19" s="30"/>
      <c r="G19" s="30"/>
      <c r="H19" s="30" t="s">
        <v>188</v>
      </c>
      <c r="I19" s="30" t="s">
        <v>13</v>
      </c>
      <c r="J19" s="30">
        <f ca="1">DB!R13</f>
        <v>648</v>
      </c>
      <c r="K19" s="30">
        <f ca="1">DB!S13</f>
        <v>719</v>
      </c>
      <c r="L19" s="30">
        <f ca="1">DB!T13</f>
        <v>799</v>
      </c>
      <c r="M19" s="30">
        <f ca="1">DB!U13</f>
        <v>993</v>
      </c>
      <c r="N19" s="30" t="s">
        <v>37</v>
      </c>
      <c r="P19" s="2"/>
      <c r="Q19" s="2"/>
      <c r="R19" s="2"/>
      <c r="S19" s="2"/>
    </row>
    <row r="20" spans="2:19" x14ac:dyDescent="0.35">
      <c r="B20" s="30" t="s">
        <v>59</v>
      </c>
      <c r="C20" s="30" t="s">
        <v>60</v>
      </c>
      <c r="D20" s="30" t="s">
        <v>1</v>
      </c>
      <c r="E20" s="30" t="s">
        <v>113</v>
      </c>
      <c r="F20" s="30"/>
      <c r="G20" s="30"/>
      <c r="H20" s="30" t="s">
        <v>188</v>
      </c>
      <c r="I20" s="30" t="s">
        <v>40</v>
      </c>
      <c r="J20" s="30">
        <f ca="1">DB!R14</f>
        <v>648</v>
      </c>
      <c r="K20" s="30">
        <f ca="1">DB!S14</f>
        <v>719</v>
      </c>
      <c r="L20" s="30">
        <f ca="1">DB!T14</f>
        <v>799</v>
      </c>
      <c r="M20" s="30">
        <f ca="1">DB!U14</f>
        <v>1131</v>
      </c>
      <c r="N20" s="30" t="s">
        <v>37</v>
      </c>
      <c r="P20" s="2"/>
      <c r="Q20" s="2"/>
      <c r="R20" s="2"/>
      <c r="S20" s="2"/>
    </row>
    <row r="21" spans="2:19" x14ac:dyDescent="0.35">
      <c r="B21" s="30" t="s">
        <v>59</v>
      </c>
      <c r="C21" s="30" t="s">
        <v>60</v>
      </c>
      <c r="D21" s="30" t="s">
        <v>1</v>
      </c>
      <c r="E21" s="30" t="s">
        <v>113</v>
      </c>
      <c r="F21" s="30"/>
      <c r="G21" s="30"/>
      <c r="H21" s="30" t="s">
        <v>188</v>
      </c>
      <c r="I21" s="30" t="s">
        <v>41</v>
      </c>
      <c r="J21" s="30">
        <f ca="1">DB!R15</f>
        <v>648</v>
      </c>
      <c r="K21" s="30">
        <f ca="1">DB!S15</f>
        <v>719</v>
      </c>
      <c r="L21" s="30">
        <f ca="1">DB!T15</f>
        <v>799</v>
      </c>
      <c r="M21" s="30">
        <f ca="1">DB!U15</f>
        <v>1131</v>
      </c>
      <c r="N21" s="30" t="s">
        <v>37</v>
      </c>
      <c r="P21" s="2"/>
      <c r="Q21" s="2"/>
      <c r="R21" s="2"/>
      <c r="S21" s="2"/>
    </row>
    <row r="22" spans="2:19" x14ac:dyDescent="0.35">
      <c r="B22" s="30" t="s">
        <v>59</v>
      </c>
      <c r="C22" s="30" t="s">
        <v>60</v>
      </c>
      <c r="D22" s="30" t="s">
        <v>1</v>
      </c>
      <c r="E22" s="30" t="s">
        <v>113</v>
      </c>
      <c r="F22" s="30"/>
      <c r="G22" s="30"/>
      <c r="H22" s="30" t="s">
        <v>188</v>
      </c>
      <c r="I22" s="30" t="s">
        <v>42</v>
      </c>
      <c r="J22" s="30">
        <f ca="1">DB!R16</f>
        <v>648</v>
      </c>
      <c r="K22" s="30">
        <f ca="1">DB!S16</f>
        <v>719</v>
      </c>
      <c r="L22" s="30">
        <f ca="1">DB!T16</f>
        <v>799</v>
      </c>
      <c r="M22" s="30">
        <f ca="1">DB!U16</f>
        <v>1131</v>
      </c>
      <c r="N22" s="30" t="s">
        <v>37</v>
      </c>
      <c r="P22" s="2"/>
      <c r="Q22" s="2"/>
      <c r="R22" s="2"/>
      <c r="S22" s="2"/>
    </row>
    <row r="23" spans="2:19" x14ac:dyDescent="0.35">
      <c r="B23" s="30" t="s">
        <v>59</v>
      </c>
      <c r="C23" s="30" t="s">
        <v>60</v>
      </c>
      <c r="D23" s="30" t="s">
        <v>1</v>
      </c>
      <c r="E23" s="30" t="s">
        <v>113</v>
      </c>
      <c r="F23" s="30"/>
      <c r="G23" s="30"/>
      <c r="H23" s="30" t="s">
        <v>188</v>
      </c>
      <c r="I23" s="30" t="s">
        <v>43</v>
      </c>
      <c r="J23" s="30">
        <f ca="1">DB!R17</f>
        <v>648</v>
      </c>
      <c r="K23" s="30">
        <f ca="1">DB!S17</f>
        <v>719</v>
      </c>
      <c r="L23" s="30">
        <f ca="1">DB!T17</f>
        <v>799</v>
      </c>
      <c r="M23" s="30">
        <f ca="1">DB!U17</f>
        <v>1131</v>
      </c>
      <c r="N23" s="30" t="s">
        <v>37</v>
      </c>
      <c r="P23" s="2"/>
      <c r="Q23" s="2"/>
      <c r="R23" s="2"/>
      <c r="S23" s="2"/>
    </row>
    <row r="24" spans="2:19" x14ac:dyDescent="0.35">
      <c r="B24" s="30" t="s">
        <v>59</v>
      </c>
      <c r="C24" s="30" t="s">
        <v>60</v>
      </c>
      <c r="D24" s="30" t="s">
        <v>1</v>
      </c>
      <c r="E24" s="30" t="s">
        <v>113</v>
      </c>
      <c r="F24" s="30"/>
      <c r="G24" s="30"/>
      <c r="H24" s="30" t="s">
        <v>188</v>
      </c>
      <c r="I24" s="30" t="s">
        <v>44</v>
      </c>
      <c r="J24" s="30">
        <f ca="1">DB!R18</f>
        <v>648</v>
      </c>
      <c r="K24" s="30">
        <f ca="1">DB!S18</f>
        <v>719</v>
      </c>
      <c r="L24" s="30">
        <f ca="1">DB!T18</f>
        <v>799</v>
      </c>
      <c r="M24" s="30">
        <f ca="1">DB!U18</f>
        <v>1131</v>
      </c>
      <c r="N24" s="30" t="s">
        <v>37</v>
      </c>
      <c r="P24" s="2"/>
      <c r="Q24" s="2"/>
      <c r="R24" s="2"/>
      <c r="S24" s="2"/>
    </row>
    <row r="25" spans="2:19" x14ac:dyDescent="0.35">
      <c r="B25" s="30" t="s">
        <v>59</v>
      </c>
      <c r="C25" s="30" t="s">
        <v>60</v>
      </c>
      <c r="D25" s="30" t="s">
        <v>1</v>
      </c>
      <c r="E25" s="30" t="s">
        <v>114</v>
      </c>
      <c r="F25" s="30"/>
      <c r="G25" s="30"/>
      <c r="H25" s="30" t="s">
        <v>188</v>
      </c>
      <c r="I25" s="30" t="s">
        <v>14</v>
      </c>
      <c r="J25" s="30">
        <f ca="1">DB!R19</f>
        <v>648</v>
      </c>
      <c r="K25" s="30">
        <f ca="1">DB!S19</f>
        <v>719</v>
      </c>
      <c r="L25" s="30">
        <f ca="1">DB!T19</f>
        <v>799</v>
      </c>
      <c r="M25" s="30">
        <f ca="1">DB!U19</f>
        <v>1131</v>
      </c>
      <c r="N25" s="30" t="s">
        <v>37</v>
      </c>
      <c r="P25" s="2"/>
      <c r="Q25" s="2"/>
      <c r="R25" s="2"/>
      <c r="S25" s="2"/>
    </row>
    <row r="26" spans="2:19" x14ac:dyDescent="0.35">
      <c r="B26" s="30" t="s">
        <v>59</v>
      </c>
      <c r="C26" s="30" t="s">
        <v>60</v>
      </c>
      <c r="D26" s="30" t="s">
        <v>1</v>
      </c>
      <c r="E26" s="30" t="s">
        <v>114</v>
      </c>
      <c r="F26" s="30"/>
      <c r="G26" s="30"/>
      <c r="H26" s="30" t="s">
        <v>188</v>
      </c>
      <c r="I26" s="30" t="s">
        <v>115</v>
      </c>
      <c r="J26" s="30">
        <f ca="1">DB!R20</f>
        <v>648</v>
      </c>
      <c r="K26" s="30">
        <f ca="1">DB!S20</f>
        <v>719</v>
      </c>
      <c r="L26" s="30">
        <f ca="1">DB!T20</f>
        <v>799</v>
      </c>
      <c r="M26" s="30">
        <f ca="1">DB!U20</f>
        <v>1131</v>
      </c>
      <c r="N26" s="30" t="s">
        <v>37</v>
      </c>
      <c r="P26" s="2"/>
      <c r="Q26" s="2"/>
      <c r="R26" s="2"/>
      <c r="S26" s="2"/>
    </row>
    <row r="27" spans="2:19" x14ac:dyDescent="0.35">
      <c r="B27" s="30" t="s">
        <v>59</v>
      </c>
      <c r="C27" s="30" t="s">
        <v>60</v>
      </c>
      <c r="D27" s="30" t="s">
        <v>1</v>
      </c>
      <c r="E27" s="30" t="s">
        <v>114</v>
      </c>
      <c r="F27" s="30"/>
      <c r="G27" s="30"/>
      <c r="H27" s="30" t="s">
        <v>188</v>
      </c>
      <c r="I27" s="30" t="s">
        <v>15</v>
      </c>
      <c r="J27" s="30">
        <f ca="1">DB!R21</f>
        <v>648</v>
      </c>
      <c r="K27" s="30">
        <f ca="1">DB!S21</f>
        <v>719</v>
      </c>
      <c r="L27" s="30">
        <f ca="1">DB!T21</f>
        <v>799</v>
      </c>
      <c r="M27" s="30">
        <f ca="1">DB!U21</f>
        <v>1131</v>
      </c>
      <c r="N27" s="30" t="s">
        <v>37</v>
      </c>
      <c r="P27" s="2"/>
      <c r="Q27" s="2"/>
      <c r="R27" s="2"/>
      <c r="S27" s="2"/>
    </row>
    <row r="28" spans="2:19" x14ac:dyDescent="0.35">
      <c r="B28" s="30" t="s">
        <v>59</v>
      </c>
      <c r="C28" s="30" t="s">
        <v>60</v>
      </c>
      <c r="D28" s="30" t="s">
        <v>1</v>
      </c>
      <c r="E28" s="30" t="s">
        <v>116</v>
      </c>
      <c r="F28" s="30"/>
      <c r="G28" s="30"/>
      <c r="H28" s="30"/>
      <c r="I28" s="30" t="s">
        <v>45</v>
      </c>
      <c r="J28" s="30">
        <f ca="1">DB!R22</f>
        <v>522</v>
      </c>
      <c r="K28" s="30">
        <f ca="1">DB!S22</f>
        <v>579</v>
      </c>
      <c r="L28" s="30">
        <f ca="1">DB!T22</f>
        <v>644</v>
      </c>
      <c r="M28" s="30">
        <f ca="1">DB!U22</f>
        <v>854</v>
      </c>
      <c r="N28" s="30" t="s">
        <v>37</v>
      </c>
      <c r="P28" s="2"/>
      <c r="Q28" s="2"/>
      <c r="R28" s="2"/>
      <c r="S28" s="2"/>
    </row>
    <row r="29" spans="2:19" x14ac:dyDescent="0.35">
      <c r="B29" s="30" t="s">
        <v>59</v>
      </c>
      <c r="C29" s="30" t="s">
        <v>60</v>
      </c>
      <c r="D29" s="30" t="s">
        <v>1</v>
      </c>
      <c r="E29" s="30" t="s">
        <v>116</v>
      </c>
      <c r="F29" s="30"/>
      <c r="G29" s="30"/>
      <c r="H29" s="30" t="s">
        <v>188</v>
      </c>
      <c r="I29" s="30" t="s">
        <v>117</v>
      </c>
      <c r="J29" s="30">
        <f ca="1">DB!R23</f>
        <v>522</v>
      </c>
      <c r="K29" s="30">
        <f ca="1">DB!S23</f>
        <v>579</v>
      </c>
      <c r="L29" s="30">
        <f ca="1">DB!T23</f>
        <v>644</v>
      </c>
      <c r="M29" s="30">
        <f ca="1">DB!U23</f>
        <v>854</v>
      </c>
      <c r="N29" s="30" t="s">
        <v>37</v>
      </c>
      <c r="P29" s="2"/>
      <c r="Q29" s="2"/>
      <c r="R29" s="2"/>
      <c r="S29" s="2"/>
    </row>
    <row r="30" spans="2:19" x14ac:dyDescent="0.35">
      <c r="B30" s="30" t="s">
        <v>59</v>
      </c>
      <c r="C30" s="30" t="s">
        <v>60</v>
      </c>
      <c r="D30" s="30" t="s">
        <v>1</v>
      </c>
      <c r="E30" s="30" t="s">
        <v>116</v>
      </c>
      <c r="F30" s="30"/>
      <c r="G30" s="30"/>
      <c r="H30" s="30" t="s">
        <v>188</v>
      </c>
      <c r="I30" s="30" t="s">
        <v>16</v>
      </c>
      <c r="J30" s="30">
        <f ca="1">DB!R24</f>
        <v>522</v>
      </c>
      <c r="K30" s="30">
        <f ca="1">DB!S24</f>
        <v>579</v>
      </c>
      <c r="L30" s="30">
        <f ca="1">DB!T24</f>
        <v>644</v>
      </c>
      <c r="M30" s="30">
        <f ca="1">DB!U24</f>
        <v>854</v>
      </c>
      <c r="N30" s="30" t="s">
        <v>37</v>
      </c>
      <c r="P30" s="2"/>
      <c r="Q30" s="2"/>
      <c r="R30" s="2"/>
      <c r="S30" s="2"/>
    </row>
    <row r="31" spans="2:19" x14ac:dyDescent="0.35">
      <c r="B31" s="30" t="s">
        <v>59</v>
      </c>
      <c r="C31" s="30" t="s">
        <v>60</v>
      </c>
      <c r="D31" s="30" t="s">
        <v>1</v>
      </c>
      <c r="E31" s="30" t="s">
        <v>46</v>
      </c>
      <c r="F31" s="30"/>
      <c r="G31" s="30"/>
      <c r="H31" s="30" t="s">
        <v>188</v>
      </c>
      <c r="I31" s="30" t="s">
        <v>47</v>
      </c>
      <c r="J31" s="30">
        <f ca="1">DB!R25</f>
        <v>549</v>
      </c>
      <c r="K31" s="30">
        <f ca="1">DB!S25</f>
        <v>610</v>
      </c>
      <c r="L31" s="30">
        <f ca="1">DB!T25</f>
        <v>721</v>
      </c>
      <c r="M31" s="30">
        <f ca="1">DB!U25</f>
        <v>832</v>
      </c>
      <c r="N31" s="30" t="s">
        <v>37</v>
      </c>
      <c r="P31" s="2"/>
      <c r="Q31" s="2"/>
      <c r="R31" s="2"/>
      <c r="S31" s="2"/>
    </row>
    <row r="32" spans="2:19" x14ac:dyDescent="0.35">
      <c r="B32" s="30" t="s">
        <v>59</v>
      </c>
      <c r="C32" s="30" t="s">
        <v>60</v>
      </c>
      <c r="D32" s="30" t="s">
        <v>2</v>
      </c>
      <c r="E32" s="30" t="s">
        <v>36</v>
      </c>
      <c r="F32" s="30"/>
      <c r="G32" s="30"/>
      <c r="H32" s="30" t="s">
        <v>188</v>
      </c>
      <c r="I32" s="30" t="s">
        <v>9</v>
      </c>
      <c r="J32" s="30">
        <f ca="1">DB!R26</f>
        <v>648</v>
      </c>
      <c r="K32" s="30">
        <f ca="1">DB!S26</f>
        <v>719</v>
      </c>
      <c r="L32" s="30">
        <f ca="1">DB!T26</f>
        <v>799</v>
      </c>
      <c r="M32" s="30">
        <f ca="1">DB!U26</f>
        <v>1131</v>
      </c>
      <c r="N32" s="30" t="s">
        <v>37</v>
      </c>
      <c r="P32" s="2"/>
      <c r="Q32" s="2"/>
      <c r="R32" s="2"/>
      <c r="S32" s="2"/>
    </row>
    <row r="33" spans="2:19" x14ac:dyDescent="0.35">
      <c r="B33" s="30" t="s">
        <v>59</v>
      </c>
      <c r="C33" s="30" t="s">
        <v>60</v>
      </c>
      <c r="D33" s="30" t="s">
        <v>2</v>
      </c>
      <c r="E33" s="30" t="s">
        <v>36</v>
      </c>
      <c r="F33" s="30"/>
      <c r="G33" s="30"/>
      <c r="H33" s="30" t="s">
        <v>188</v>
      </c>
      <c r="I33" s="30" t="s">
        <v>106</v>
      </c>
      <c r="J33" s="30">
        <f ca="1">DB!R27</f>
        <v>648</v>
      </c>
      <c r="K33" s="30">
        <f ca="1">DB!S27</f>
        <v>719</v>
      </c>
      <c r="L33" s="30">
        <f ca="1">DB!T27</f>
        <v>799</v>
      </c>
      <c r="M33" s="30">
        <f ca="1">DB!U27</f>
        <v>1131</v>
      </c>
      <c r="N33" s="30" t="s">
        <v>37</v>
      </c>
      <c r="P33" s="2"/>
      <c r="Q33" s="2"/>
      <c r="R33" s="2"/>
      <c r="S33" s="2"/>
    </row>
    <row r="34" spans="2:19" x14ac:dyDescent="0.35">
      <c r="B34" s="30" t="s">
        <v>59</v>
      </c>
      <c r="C34" s="30" t="s">
        <v>60</v>
      </c>
      <c r="D34" s="30" t="s">
        <v>2</v>
      </c>
      <c r="E34" s="30" t="s">
        <v>36</v>
      </c>
      <c r="F34" s="30"/>
      <c r="G34" s="30"/>
      <c r="H34" s="30" t="s">
        <v>188</v>
      </c>
      <c r="I34" s="30" t="s">
        <v>107</v>
      </c>
      <c r="J34" s="30">
        <f ca="1">DB!R28</f>
        <v>648</v>
      </c>
      <c r="K34" s="30">
        <f ca="1">DB!S28</f>
        <v>719</v>
      </c>
      <c r="L34" s="30">
        <f ca="1">DB!T28</f>
        <v>799</v>
      </c>
      <c r="M34" s="30">
        <f ca="1">DB!U28</f>
        <v>1131</v>
      </c>
      <c r="N34" s="30" t="s">
        <v>37</v>
      </c>
      <c r="P34" s="2"/>
      <c r="Q34" s="2"/>
      <c r="R34" s="2"/>
      <c r="S34" s="2"/>
    </row>
    <row r="35" spans="2:19" x14ac:dyDescent="0.35">
      <c r="B35" s="30" t="s">
        <v>59</v>
      </c>
      <c r="C35" s="30" t="s">
        <v>60</v>
      </c>
      <c r="D35" s="30" t="s">
        <v>2</v>
      </c>
      <c r="E35" s="30" t="s">
        <v>36</v>
      </c>
      <c r="F35" s="30"/>
      <c r="G35" s="30"/>
      <c r="H35" s="30" t="s">
        <v>188</v>
      </c>
      <c r="I35" s="30" t="s">
        <v>108</v>
      </c>
      <c r="J35" s="30">
        <f ca="1">DB!R29</f>
        <v>648</v>
      </c>
      <c r="K35" s="30">
        <f ca="1">DB!S29</f>
        <v>719</v>
      </c>
      <c r="L35" s="30">
        <f ca="1">DB!T29</f>
        <v>799</v>
      </c>
      <c r="M35" s="30">
        <f ca="1">DB!U29</f>
        <v>1131</v>
      </c>
      <c r="N35" s="30" t="s">
        <v>37</v>
      </c>
      <c r="P35" s="2"/>
      <c r="Q35" s="2"/>
      <c r="R35" s="2"/>
      <c r="S35" s="2"/>
    </row>
    <row r="36" spans="2:19" x14ac:dyDescent="0.35">
      <c r="B36" s="30" t="s">
        <v>59</v>
      </c>
      <c r="C36" s="30" t="s">
        <v>60</v>
      </c>
      <c r="D36" s="30" t="s">
        <v>2</v>
      </c>
      <c r="E36" s="30" t="s">
        <v>38</v>
      </c>
      <c r="F36" s="30"/>
      <c r="G36" s="30"/>
      <c r="H36" s="30" t="s">
        <v>188</v>
      </c>
      <c r="I36" s="30" t="s">
        <v>10</v>
      </c>
      <c r="J36" s="30">
        <f ca="1">DB!R30</f>
        <v>648</v>
      </c>
      <c r="K36" s="30">
        <f ca="1">DB!S30</f>
        <v>719</v>
      </c>
      <c r="L36" s="30">
        <f ca="1">DB!T30</f>
        <v>799</v>
      </c>
      <c r="M36" s="30">
        <f ca="1">DB!U30</f>
        <v>993</v>
      </c>
      <c r="N36" s="30" t="s">
        <v>37</v>
      </c>
      <c r="P36" s="2"/>
      <c r="Q36" s="2"/>
      <c r="R36" s="2"/>
      <c r="S36" s="2"/>
    </row>
    <row r="37" spans="2:19" x14ac:dyDescent="0.35">
      <c r="B37" s="30" t="s">
        <v>59</v>
      </c>
      <c r="C37" s="30" t="s">
        <v>60</v>
      </c>
      <c r="D37" s="30" t="s">
        <v>2</v>
      </c>
      <c r="E37" s="30" t="s">
        <v>38</v>
      </c>
      <c r="F37" s="30"/>
      <c r="G37" s="30"/>
      <c r="H37" s="30" t="s">
        <v>188</v>
      </c>
      <c r="I37" s="30" t="s">
        <v>11</v>
      </c>
      <c r="J37" s="30">
        <f ca="1">DB!R31</f>
        <v>648</v>
      </c>
      <c r="K37" s="30">
        <f ca="1">DB!S31</f>
        <v>719</v>
      </c>
      <c r="L37" s="30">
        <f ca="1">DB!T31</f>
        <v>799</v>
      </c>
      <c r="M37" s="30">
        <f ca="1">DB!U31</f>
        <v>993</v>
      </c>
      <c r="N37" s="30" t="s">
        <v>37</v>
      </c>
      <c r="P37" s="2"/>
      <c r="Q37" s="2"/>
      <c r="R37" s="2"/>
      <c r="S37" s="2"/>
    </row>
    <row r="38" spans="2:19" x14ac:dyDescent="0.35">
      <c r="B38" s="30" t="s">
        <v>59</v>
      </c>
      <c r="C38" s="30" t="s">
        <v>60</v>
      </c>
      <c r="D38" s="30" t="s">
        <v>2</v>
      </c>
      <c r="E38" s="30" t="s">
        <v>38</v>
      </c>
      <c r="F38" s="30"/>
      <c r="G38" s="30"/>
      <c r="H38" s="30" t="s">
        <v>188</v>
      </c>
      <c r="I38" s="30" t="s">
        <v>109</v>
      </c>
      <c r="J38" s="30">
        <f ca="1">DB!R32</f>
        <v>648</v>
      </c>
      <c r="K38" s="30">
        <f ca="1">DB!S32</f>
        <v>719</v>
      </c>
      <c r="L38" s="30">
        <f ca="1">DB!T32</f>
        <v>799</v>
      </c>
      <c r="M38" s="30">
        <f ca="1">DB!U32</f>
        <v>993</v>
      </c>
      <c r="N38" s="30" t="s">
        <v>37</v>
      </c>
      <c r="P38" s="2"/>
      <c r="Q38" s="2"/>
      <c r="R38" s="2"/>
      <c r="S38" s="2"/>
    </row>
    <row r="39" spans="2:19" x14ac:dyDescent="0.35">
      <c r="B39" s="30" t="s">
        <v>59</v>
      </c>
      <c r="C39" s="30" t="s">
        <v>60</v>
      </c>
      <c r="D39" s="30" t="s">
        <v>2</v>
      </c>
      <c r="E39" s="30" t="s">
        <v>38</v>
      </c>
      <c r="F39" s="30"/>
      <c r="G39" s="30"/>
      <c r="H39" s="30"/>
      <c r="I39" s="30" t="s">
        <v>110</v>
      </c>
      <c r="J39" s="30">
        <f ca="1">DB!R33</f>
        <v>648</v>
      </c>
      <c r="K39" s="30">
        <f ca="1">DB!S33</f>
        <v>719</v>
      </c>
      <c r="L39" s="30">
        <f ca="1">DB!T33</f>
        <v>799</v>
      </c>
      <c r="M39" s="30">
        <f ca="1">DB!U33</f>
        <v>993</v>
      </c>
      <c r="N39" s="30" t="s">
        <v>37</v>
      </c>
      <c r="P39" s="2"/>
      <c r="Q39" s="2"/>
      <c r="R39" s="2"/>
      <c r="S39" s="2"/>
    </row>
    <row r="40" spans="2:19" x14ac:dyDescent="0.35">
      <c r="B40" s="30" t="s">
        <v>59</v>
      </c>
      <c r="C40" s="30" t="s">
        <v>60</v>
      </c>
      <c r="D40" s="30" t="s">
        <v>2</v>
      </c>
      <c r="E40" s="30" t="s">
        <v>39</v>
      </c>
      <c r="F40" s="30"/>
      <c r="G40" s="30"/>
      <c r="H40" s="30" t="s">
        <v>188</v>
      </c>
      <c r="I40" s="30" t="s">
        <v>111</v>
      </c>
      <c r="J40" s="30">
        <f ca="1">DB!R34</f>
        <v>648</v>
      </c>
      <c r="K40" s="30">
        <f ca="1">DB!S34</f>
        <v>719</v>
      </c>
      <c r="L40" s="30">
        <f ca="1">DB!T34</f>
        <v>799</v>
      </c>
      <c r="M40" s="30">
        <f ca="1">DB!U34</f>
        <v>993</v>
      </c>
      <c r="N40" s="30" t="s">
        <v>37</v>
      </c>
      <c r="P40" s="2"/>
      <c r="Q40" s="2"/>
      <c r="R40" s="2"/>
      <c r="S40" s="2"/>
    </row>
    <row r="41" spans="2:19" x14ac:dyDescent="0.35">
      <c r="B41" s="30" t="s">
        <v>59</v>
      </c>
      <c r="C41" s="30" t="s">
        <v>60</v>
      </c>
      <c r="D41" s="30" t="s">
        <v>2</v>
      </c>
      <c r="E41" s="30" t="s">
        <v>39</v>
      </c>
      <c r="F41" s="30"/>
      <c r="G41" s="30"/>
      <c r="H41" s="30" t="s">
        <v>188</v>
      </c>
      <c r="I41" s="30" t="s">
        <v>112</v>
      </c>
      <c r="J41" s="30">
        <f ca="1">DB!R35</f>
        <v>648</v>
      </c>
      <c r="K41" s="30">
        <f ca="1">DB!S35</f>
        <v>719</v>
      </c>
      <c r="L41" s="30">
        <f ca="1">DB!T35</f>
        <v>799</v>
      </c>
      <c r="M41" s="30">
        <f ca="1">DB!U35</f>
        <v>993</v>
      </c>
      <c r="N41" s="30" t="s">
        <v>37</v>
      </c>
      <c r="P41" s="2"/>
      <c r="Q41" s="2"/>
      <c r="R41" s="2"/>
      <c r="S41" s="2"/>
    </row>
    <row r="42" spans="2:19" x14ac:dyDescent="0.35">
      <c r="B42" s="30" t="s">
        <v>59</v>
      </c>
      <c r="C42" s="30" t="s">
        <v>60</v>
      </c>
      <c r="D42" s="30" t="s">
        <v>2</v>
      </c>
      <c r="E42" s="30" t="s">
        <v>39</v>
      </c>
      <c r="F42" s="30"/>
      <c r="G42" s="30"/>
      <c r="H42" s="30" t="s">
        <v>188</v>
      </c>
      <c r="I42" s="30" t="s">
        <v>12</v>
      </c>
      <c r="J42" s="30">
        <f ca="1">DB!R36</f>
        <v>648</v>
      </c>
      <c r="K42" s="30">
        <f ca="1">DB!S36</f>
        <v>719</v>
      </c>
      <c r="L42" s="30">
        <f ca="1">DB!T36</f>
        <v>799</v>
      </c>
      <c r="M42" s="30">
        <f ca="1">DB!U36</f>
        <v>993</v>
      </c>
      <c r="N42" s="30" t="s">
        <v>37</v>
      </c>
      <c r="P42" s="2"/>
      <c r="Q42" s="2"/>
      <c r="R42" s="2"/>
      <c r="S42" s="2"/>
    </row>
    <row r="43" spans="2:19" x14ac:dyDescent="0.35">
      <c r="B43" s="30" t="s">
        <v>59</v>
      </c>
      <c r="C43" s="30" t="s">
        <v>60</v>
      </c>
      <c r="D43" s="30" t="s">
        <v>2</v>
      </c>
      <c r="E43" s="30" t="s">
        <v>39</v>
      </c>
      <c r="F43" s="30"/>
      <c r="G43" s="30"/>
      <c r="H43" s="30" t="s">
        <v>188</v>
      </c>
      <c r="I43" s="30" t="s">
        <v>13</v>
      </c>
      <c r="J43" s="30">
        <f ca="1">DB!R37</f>
        <v>648</v>
      </c>
      <c r="K43" s="30">
        <f ca="1">DB!S37</f>
        <v>719</v>
      </c>
      <c r="L43" s="30">
        <f ca="1">DB!T37</f>
        <v>799</v>
      </c>
      <c r="M43" s="30">
        <f ca="1">DB!U37</f>
        <v>993</v>
      </c>
      <c r="N43" s="30" t="s">
        <v>37</v>
      </c>
      <c r="P43" s="2"/>
      <c r="Q43" s="2"/>
      <c r="R43" s="2"/>
      <c r="S43" s="2"/>
    </row>
    <row r="44" spans="2:19" x14ac:dyDescent="0.35">
      <c r="B44" s="30" t="s">
        <v>59</v>
      </c>
      <c r="C44" s="30" t="s">
        <v>60</v>
      </c>
      <c r="D44" s="30" t="s">
        <v>2</v>
      </c>
      <c r="E44" s="30" t="s">
        <v>113</v>
      </c>
      <c r="F44" s="30"/>
      <c r="G44" s="30"/>
      <c r="H44" s="30" t="s">
        <v>188</v>
      </c>
      <c r="I44" s="30" t="s">
        <v>40</v>
      </c>
      <c r="J44" s="30">
        <f ca="1">DB!R38</f>
        <v>648</v>
      </c>
      <c r="K44" s="30">
        <f ca="1">DB!S38</f>
        <v>719</v>
      </c>
      <c r="L44" s="30">
        <f ca="1">DB!T38</f>
        <v>799</v>
      </c>
      <c r="M44" s="30">
        <f ca="1">DB!U38</f>
        <v>1131</v>
      </c>
      <c r="N44" s="30" t="s">
        <v>37</v>
      </c>
      <c r="P44" s="2"/>
      <c r="Q44" s="2"/>
      <c r="R44" s="2"/>
      <c r="S44" s="2"/>
    </row>
    <row r="45" spans="2:19" x14ac:dyDescent="0.35">
      <c r="B45" s="30" t="s">
        <v>59</v>
      </c>
      <c r="C45" s="30" t="s">
        <v>60</v>
      </c>
      <c r="D45" s="30" t="s">
        <v>2</v>
      </c>
      <c r="E45" s="30" t="s">
        <v>113</v>
      </c>
      <c r="F45" s="30"/>
      <c r="G45" s="30"/>
      <c r="H45" s="30" t="s">
        <v>188</v>
      </c>
      <c r="I45" s="30" t="s">
        <v>41</v>
      </c>
      <c r="J45" s="30">
        <f ca="1">DB!R39</f>
        <v>648</v>
      </c>
      <c r="K45" s="30">
        <f ca="1">DB!S39</f>
        <v>719</v>
      </c>
      <c r="L45" s="30">
        <f ca="1">DB!T39</f>
        <v>799</v>
      </c>
      <c r="M45" s="30">
        <f ca="1">DB!U39</f>
        <v>1131</v>
      </c>
      <c r="N45" s="30" t="s">
        <v>37</v>
      </c>
      <c r="P45" s="2"/>
      <c r="Q45" s="2"/>
      <c r="R45" s="2"/>
      <c r="S45" s="2"/>
    </row>
    <row r="46" spans="2:19" x14ac:dyDescent="0.35">
      <c r="B46" s="30" t="s">
        <v>59</v>
      </c>
      <c r="C46" s="30" t="s">
        <v>60</v>
      </c>
      <c r="D46" s="30" t="s">
        <v>2</v>
      </c>
      <c r="E46" s="30" t="s">
        <v>113</v>
      </c>
      <c r="F46" s="30"/>
      <c r="G46" s="30"/>
      <c r="H46" s="30" t="s">
        <v>188</v>
      </c>
      <c r="I46" s="30" t="s">
        <v>42</v>
      </c>
      <c r="J46" s="30">
        <f ca="1">DB!R40</f>
        <v>648</v>
      </c>
      <c r="K46" s="30">
        <f ca="1">DB!S40</f>
        <v>719</v>
      </c>
      <c r="L46" s="30">
        <f ca="1">DB!T40</f>
        <v>799</v>
      </c>
      <c r="M46" s="30">
        <f ca="1">DB!U40</f>
        <v>1131</v>
      </c>
      <c r="N46" s="30" t="s">
        <v>37</v>
      </c>
      <c r="P46" s="2"/>
      <c r="Q46" s="2"/>
      <c r="R46" s="2"/>
      <c r="S46" s="2"/>
    </row>
    <row r="47" spans="2:19" x14ac:dyDescent="0.35">
      <c r="B47" s="30" t="s">
        <v>59</v>
      </c>
      <c r="C47" s="30" t="s">
        <v>60</v>
      </c>
      <c r="D47" s="30" t="s">
        <v>2</v>
      </c>
      <c r="E47" s="30" t="s">
        <v>113</v>
      </c>
      <c r="F47" s="30"/>
      <c r="G47" s="30"/>
      <c r="H47" s="30" t="s">
        <v>188</v>
      </c>
      <c r="I47" s="30" t="s">
        <v>43</v>
      </c>
      <c r="J47" s="30">
        <f ca="1">DB!R41</f>
        <v>648</v>
      </c>
      <c r="K47" s="30">
        <f ca="1">DB!S41</f>
        <v>719</v>
      </c>
      <c r="L47" s="30">
        <f ca="1">DB!T41</f>
        <v>799</v>
      </c>
      <c r="M47" s="30">
        <f ca="1">DB!U41</f>
        <v>1131</v>
      </c>
      <c r="N47" s="30" t="s">
        <v>37</v>
      </c>
      <c r="P47" s="2"/>
      <c r="Q47" s="2"/>
      <c r="R47" s="2"/>
      <c r="S47" s="2"/>
    </row>
    <row r="48" spans="2:19" x14ac:dyDescent="0.35">
      <c r="B48" s="30" t="s">
        <v>59</v>
      </c>
      <c r="C48" s="30" t="s">
        <v>60</v>
      </c>
      <c r="D48" s="30" t="s">
        <v>2</v>
      </c>
      <c r="E48" s="30" t="s">
        <v>113</v>
      </c>
      <c r="F48" s="30"/>
      <c r="G48" s="30"/>
      <c r="H48" s="30" t="s">
        <v>188</v>
      </c>
      <c r="I48" s="30" t="s">
        <v>44</v>
      </c>
      <c r="J48" s="30">
        <f ca="1">DB!R42</f>
        <v>648</v>
      </c>
      <c r="K48" s="30">
        <f ca="1">DB!S42</f>
        <v>719</v>
      </c>
      <c r="L48" s="30">
        <f ca="1">DB!T42</f>
        <v>799</v>
      </c>
      <c r="M48" s="30">
        <f ca="1">DB!U42</f>
        <v>1131</v>
      </c>
      <c r="N48" s="30" t="s">
        <v>37</v>
      </c>
      <c r="P48" s="2"/>
      <c r="Q48" s="2"/>
      <c r="R48" s="2"/>
      <c r="S48" s="2"/>
    </row>
    <row r="49" spans="2:19" x14ac:dyDescent="0.35">
      <c r="B49" s="30" t="s">
        <v>59</v>
      </c>
      <c r="C49" s="30" t="s">
        <v>60</v>
      </c>
      <c r="D49" s="30" t="s">
        <v>2</v>
      </c>
      <c r="E49" s="30" t="s">
        <v>114</v>
      </c>
      <c r="F49" s="30"/>
      <c r="G49" s="30"/>
      <c r="H49" s="30" t="s">
        <v>188</v>
      </c>
      <c r="I49" s="30" t="s">
        <v>14</v>
      </c>
      <c r="J49" s="30">
        <f ca="1">DB!R43</f>
        <v>648</v>
      </c>
      <c r="K49" s="30">
        <f ca="1">DB!S43</f>
        <v>719</v>
      </c>
      <c r="L49" s="30">
        <f ca="1">DB!T43</f>
        <v>799</v>
      </c>
      <c r="M49" s="30">
        <f ca="1">DB!U43</f>
        <v>1131</v>
      </c>
      <c r="N49" s="30" t="s">
        <v>37</v>
      </c>
      <c r="P49" s="2"/>
      <c r="Q49" s="2"/>
      <c r="R49" s="2"/>
      <c r="S49" s="2"/>
    </row>
    <row r="50" spans="2:19" x14ac:dyDescent="0.35">
      <c r="B50" s="30" t="s">
        <v>59</v>
      </c>
      <c r="C50" s="30" t="s">
        <v>60</v>
      </c>
      <c r="D50" s="30" t="s">
        <v>2</v>
      </c>
      <c r="E50" s="30" t="s">
        <v>114</v>
      </c>
      <c r="F50" s="30"/>
      <c r="G50" s="30"/>
      <c r="H50" s="30" t="s">
        <v>188</v>
      </c>
      <c r="I50" s="30" t="s">
        <v>115</v>
      </c>
      <c r="J50" s="30">
        <f ca="1">DB!R44</f>
        <v>648</v>
      </c>
      <c r="K50" s="30">
        <f ca="1">DB!S44</f>
        <v>719</v>
      </c>
      <c r="L50" s="30">
        <f ca="1">DB!T44</f>
        <v>799</v>
      </c>
      <c r="M50" s="30">
        <f ca="1">DB!U44</f>
        <v>1131</v>
      </c>
      <c r="N50" s="30" t="s">
        <v>37</v>
      </c>
      <c r="P50" s="2"/>
      <c r="Q50" s="2"/>
      <c r="R50" s="2"/>
      <c r="S50" s="2"/>
    </row>
    <row r="51" spans="2:19" x14ac:dyDescent="0.35">
      <c r="B51" s="30" t="s">
        <v>59</v>
      </c>
      <c r="C51" s="30" t="s">
        <v>60</v>
      </c>
      <c r="D51" s="30" t="s">
        <v>2</v>
      </c>
      <c r="E51" s="30" t="s">
        <v>114</v>
      </c>
      <c r="F51" s="30"/>
      <c r="G51" s="30"/>
      <c r="H51" s="30" t="s">
        <v>188</v>
      </c>
      <c r="I51" s="30" t="s">
        <v>15</v>
      </c>
      <c r="J51" s="30">
        <f ca="1">DB!R45</f>
        <v>648</v>
      </c>
      <c r="K51" s="30">
        <f ca="1">DB!S45</f>
        <v>719</v>
      </c>
      <c r="L51" s="30">
        <f ca="1">DB!T45</f>
        <v>799</v>
      </c>
      <c r="M51" s="30">
        <f ca="1">DB!U45</f>
        <v>1131</v>
      </c>
      <c r="N51" s="30" t="s">
        <v>37</v>
      </c>
      <c r="P51" s="2"/>
      <c r="Q51" s="2"/>
      <c r="R51" s="2"/>
      <c r="S51" s="2"/>
    </row>
    <row r="52" spans="2:19" x14ac:dyDescent="0.35">
      <c r="B52" s="30" t="s">
        <v>59</v>
      </c>
      <c r="C52" s="30" t="s">
        <v>60</v>
      </c>
      <c r="D52" s="30" t="s">
        <v>2</v>
      </c>
      <c r="E52" s="30" t="s">
        <v>116</v>
      </c>
      <c r="F52" s="30"/>
      <c r="G52" s="30"/>
      <c r="H52" s="30"/>
      <c r="I52" s="30" t="s">
        <v>45</v>
      </c>
      <c r="J52" s="30">
        <f ca="1">DB!R46</f>
        <v>522</v>
      </c>
      <c r="K52" s="30">
        <f ca="1">DB!S46</f>
        <v>579</v>
      </c>
      <c r="L52" s="30">
        <f ca="1">DB!T46</f>
        <v>644</v>
      </c>
      <c r="M52" s="30">
        <f ca="1">DB!U46</f>
        <v>854</v>
      </c>
      <c r="N52" s="30" t="s">
        <v>37</v>
      </c>
      <c r="P52" s="2"/>
      <c r="Q52" s="2"/>
      <c r="R52" s="2"/>
      <c r="S52" s="2"/>
    </row>
    <row r="53" spans="2:19" x14ac:dyDescent="0.35">
      <c r="B53" s="30" t="s">
        <v>59</v>
      </c>
      <c r="C53" s="30" t="s">
        <v>60</v>
      </c>
      <c r="D53" s="30" t="s">
        <v>2</v>
      </c>
      <c r="E53" s="30" t="s">
        <v>116</v>
      </c>
      <c r="F53" s="30"/>
      <c r="G53" s="30"/>
      <c r="H53" s="30" t="s">
        <v>188</v>
      </c>
      <c r="I53" s="30" t="s">
        <v>117</v>
      </c>
      <c r="J53" s="30">
        <f ca="1">DB!R47</f>
        <v>522</v>
      </c>
      <c r="K53" s="30">
        <f ca="1">DB!S47</f>
        <v>579</v>
      </c>
      <c r="L53" s="30">
        <f ca="1">DB!T47</f>
        <v>644</v>
      </c>
      <c r="M53" s="30">
        <f ca="1">DB!U47</f>
        <v>854</v>
      </c>
      <c r="N53" s="30" t="s">
        <v>37</v>
      </c>
      <c r="P53" s="2"/>
      <c r="Q53" s="2"/>
      <c r="R53" s="2"/>
      <c r="S53" s="2"/>
    </row>
    <row r="54" spans="2:19" x14ac:dyDescent="0.35">
      <c r="B54" s="30" t="s">
        <v>59</v>
      </c>
      <c r="C54" s="30" t="s">
        <v>60</v>
      </c>
      <c r="D54" s="30" t="s">
        <v>2</v>
      </c>
      <c r="E54" s="30" t="s">
        <v>116</v>
      </c>
      <c r="F54" s="30"/>
      <c r="G54" s="30"/>
      <c r="H54" s="30" t="s">
        <v>188</v>
      </c>
      <c r="I54" s="30" t="s">
        <v>16</v>
      </c>
      <c r="J54" s="30">
        <f ca="1">DB!R48</f>
        <v>522</v>
      </c>
      <c r="K54" s="30">
        <f ca="1">DB!S48</f>
        <v>579</v>
      </c>
      <c r="L54" s="30">
        <f ca="1">DB!T48</f>
        <v>644</v>
      </c>
      <c r="M54" s="30">
        <f ca="1">DB!U48</f>
        <v>854</v>
      </c>
      <c r="N54" s="30" t="s">
        <v>37</v>
      </c>
      <c r="P54" s="2"/>
      <c r="Q54" s="2"/>
      <c r="R54" s="2"/>
      <c r="S54" s="2"/>
    </row>
    <row r="55" spans="2:19" x14ac:dyDescent="0.35">
      <c r="B55" s="30" t="s">
        <v>59</v>
      </c>
      <c r="C55" s="30" t="s">
        <v>60</v>
      </c>
      <c r="D55" s="30" t="s">
        <v>2</v>
      </c>
      <c r="E55" s="30" t="s">
        <v>46</v>
      </c>
      <c r="F55" s="30"/>
      <c r="G55" s="30"/>
      <c r="H55" s="30" t="s">
        <v>188</v>
      </c>
      <c r="I55" s="30" t="s">
        <v>47</v>
      </c>
      <c r="J55" s="30">
        <f ca="1">DB!R49</f>
        <v>549</v>
      </c>
      <c r="K55" s="30">
        <f ca="1">DB!S49</f>
        <v>610</v>
      </c>
      <c r="L55" s="30">
        <f ca="1">DB!T49</f>
        <v>721</v>
      </c>
      <c r="M55" s="30">
        <f ca="1">DB!U49</f>
        <v>832</v>
      </c>
      <c r="N55" s="30" t="s">
        <v>37</v>
      </c>
      <c r="P55" s="2"/>
      <c r="Q55" s="2"/>
      <c r="R55" s="2"/>
      <c r="S55" s="2"/>
    </row>
    <row r="56" spans="2:19" x14ac:dyDescent="0.35">
      <c r="B56" s="30" t="s">
        <v>65</v>
      </c>
      <c r="C56" s="30" t="s">
        <v>66</v>
      </c>
      <c r="D56" s="30" t="s">
        <v>4</v>
      </c>
      <c r="E56" s="30" t="s">
        <v>36</v>
      </c>
      <c r="F56" s="30"/>
      <c r="G56" s="30"/>
      <c r="H56" s="30" t="s">
        <v>188</v>
      </c>
      <c r="I56" s="30" t="s">
        <v>9</v>
      </c>
      <c r="J56" s="30">
        <f ca="1">DB!R50</f>
        <v>944</v>
      </c>
      <c r="K56" s="30">
        <f ca="1">DB!S50</f>
        <v>1048</v>
      </c>
      <c r="L56" s="30">
        <f ca="1">DB!T50</f>
        <v>1165</v>
      </c>
      <c r="M56" s="30">
        <f ca="1">DB!U50</f>
        <v>1386</v>
      </c>
      <c r="N56" s="30" t="s">
        <v>37</v>
      </c>
      <c r="P56" s="2"/>
      <c r="Q56" s="2"/>
      <c r="R56" s="2"/>
      <c r="S56" s="2"/>
    </row>
    <row r="57" spans="2:19" x14ac:dyDescent="0.35">
      <c r="B57" s="30" t="s">
        <v>65</v>
      </c>
      <c r="C57" s="30" t="s">
        <v>66</v>
      </c>
      <c r="D57" s="30" t="s">
        <v>4</v>
      </c>
      <c r="E57" s="30" t="s">
        <v>36</v>
      </c>
      <c r="F57" s="30"/>
      <c r="G57" s="30"/>
      <c r="H57" s="30" t="s">
        <v>188</v>
      </c>
      <c r="I57" s="30" t="s">
        <v>106</v>
      </c>
      <c r="J57" s="30">
        <f ca="1">DB!R51</f>
        <v>944</v>
      </c>
      <c r="K57" s="30">
        <f ca="1">DB!S51</f>
        <v>1048</v>
      </c>
      <c r="L57" s="30">
        <f ca="1">DB!T51</f>
        <v>1165</v>
      </c>
      <c r="M57" s="30">
        <f ca="1">DB!U51</f>
        <v>1386</v>
      </c>
      <c r="N57" s="30" t="s">
        <v>37</v>
      </c>
      <c r="P57" s="2"/>
      <c r="Q57" s="2"/>
      <c r="R57" s="2"/>
      <c r="S57" s="2"/>
    </row>
    <row r="58" spans="2:19" x14ac:dyDescent="0.35">
      <c r="B58" s="30" t="s">
        <v>65</v>
      </c>
      <c r="C58" s="30" t="s">
        <v>66</v>
      </c>
      <c r="D58" s="30" t="s">
        <v>4</v>
      </c>
      <c r="E58" s="30" t="s">
        <v>36</v>
      </c>
      <c r="F58" s="30"/>
      <c r="G58" s="30"/>
      <c r="H58" s="30" t="s">
        <v>188</v>
      </c>
      <c r="I58" s="30" t="s">
        <v>107</v>
      </c>
      <c r="J58" s="30">
        <f ca="1">DB!R52</f>
        <v>944</v>
      </c>
      <c r="K58" s="30">
        <f ca="1">DB!S52</f>
        <v>1048</v>
      </c>
      <c r="L58" s="30">
        <f ca="1">DB!T52</f>
        <v>1165</v>
      </c>
      <c r="M58" s="30">
        <f ca="1">DB!U52</f>
        <v>1386</v>
      </c>
      <c r="N58" s="30" t="s">
        <v>37</v>
      </c>
      <c r="P58" s="2"/>
      <c r="Q58" s="2"/>
      <c r="R58" s="2"/>
      <c r="S58" s="2"/>
    </row>
    <row r="59" spans="2:19" x14ac:dyDescent="0.35">
      <c r="B59" s="30" t="s">
        <v>65</v>
      </c>
      <c r="C59" s="30" t="s">
        <v>66</v>
      </c>
      <c r="D59" s="30" t="s">
        <v>4</v>
      </c>
      <c r="E59" s="30" t="s">
        <v>36</v>
      </c>
      <c r="F59" s="30"/>
      <c r="G59" s="30"/>
      <c r="H59" s="30" t="s">
        <v>188</v>
      </c>
      <c r="I59" s="30" t="s">
        <v>108</v>
      </c>
      <c r="J59" s="30">
        <f ca="1">DB!R53</f>
        <v>944</v>
      </c>
      <c r="K59" s="30">
        <f ca="1">DB!S53</f>
        <v>1048</v>
      </c>
      <c r="L59" s="30">
        <f ca="1">DB!T53</f>
        <v>1165</v>
      </c>
      <c r="M59" s="30">
        <f ca="1">DB!U53</f>
        <v>1386</v>
      </c>
      <c r="N59" s="30" t="s">
        <v>37</v>
      </c>
      <c r="P59" s="2"/>
      <c r="Q59" s="2"/>
      <c r="R59" s="2"/>
      <c r="S59" s="2"/>
    </row>
    <row r="60" spans="2:19" x14ac:dyDescent="0.35">
      <c r="B60" s="30" t="s">
        <v>65</v>
      </c>
      <c r="C60" s="30" t="s">
        <v>66</v>
      </c>
      <c r="D60" s="30" t="s">
        <v>4</v>
      </c>
      <c r="E60" s="30" t="s">
        <v>38</v>
      </c>
      <c r="F60" s="30"/>
      <c r="G60" s="30"/>
      <c r="H60" s="30" t="s">
        <v>188</v>
      </c>
      <c r="I60" s="30" t="s">
        <v>10</v>
      </c>
      <c r="J60" s="30">
        <f ca="1">DB!R54</f>
        <v>944</v>
      </c>
      <c r="K60" s="30">
        <f ca="1">DB!S54</f>
        <v>1048</v>
      </c>
      <c r="L60" s="30">
        <f ca="1">DB!T54</f>
        <v>1165</v>
      </c>
      <c r="M60" s="30">
        <f ca="1">DB!U54</f>
        <v>1386</v>
      </c>
      <c r="N60" s="30" t="s">
        <v>37</v>
      </c>
      <c r="P60" s="2"/>
      <c r="Q60" s="2"/>
      <c r="R60" s="2"/>
      <c r="S60" s="2"/>
    </row>
    <row r="61" spans="2:19" x14ac:dyDescent="0.35">
      <c r="B61" s="30" t="s">
        <v>65</v>
      </c>
      <c r="C61" s="30" t="s">
        <v>66</v>
      </c>
      <c r="D61" s="30" t="s">
        <v>4</v>
      </c>
      <c r="E61" s="30" t="s">
        <v>38</v>
      </c>
      <c r="F61" s="30"/>
      <c r="G61" s="30"/>
      <c r="H61" s="30" t="s">
        <v>188</v>
      </c>
      <c r="I61" s="30" t="s">
        <v>11</v>
      </c>
      <c r="J61" s="30">
        <f ca="1">DB!R55</f>
        <v>944</v>
      </c>
      <c r="K61" s="30">
        <f ca="1">DB!S55</f>
        <v>1048</v>
      </c>
      <c r="L61" s="30">
        <f ca="1">DB!T55</f>
        <v>1165</v>
      </c>
      <c r="M61" s="30">
        <f ca="1">DB!U55</f>
        <v>1386</v>
      </c>
      <c r="N61" s="30" t="s">
        <v>37</v>
      </c>
      <c r="P61" s="2"/>
      <c r="Q61" s="2"/>
      <c r="R61" s="2"/>
      <c r="S61" s="2"/>
    </row>
    <row r="62" spans="2:19" x14ac:dyDescent="0.35">
      <c r="B62" s="30" t="s">
        <v>65</v>
      </c>
      <c r="C62" s="30" t="s">
        <v>66</v>
      </c>
      <c r="D62" s="30" t="s">
        <v>4</v>
      </c>
      <c r="E62" s="30" t="s">
        <v>38</v>
      </c>
      <c r="F62" s="30"/>
      <c r="G62" s="30"/>
      <c r="H62" s="30" t="s">
        <v>188</v>
      </c>
      <c r="I62" s="30" t="s">
        <v>109</v>
      </c>
      <c r="J62" s="30">
        <f ca="1">DB!R56</f>
        <v>944</v>
      </c>
      <c r="K62" s="30">
        <f ca="1">DB!S56</f>
        <v>1048</v>
      </c>
      <c r="L62" s="30">
        <f ca="1">DB!T56</f>
        <v>1165</v>
      </c>
      <c r="M62" s="30">
        <f ca="1">DB!U56</f>
        <v>1386</v>
      </c>
      <c r="N62" s="30" t="s">
        <v>37</v>
      </c>
      <c r="P62" s="2"/>
      <c r="Q62" s="2"/>
      <c r="R62" s="2"/>
      <c r="S62" s="2"/>
    </row>
    <row r="63" spans="2:19" x14ac:dyDescent="0.35">
      <c r="B63" s="30" t="s">
        <v>65</v>
      </c>
      <c r="C63" s="30" t="s">
        <v>66</v>
      </c>
      <c r="D63" s="30" t="s">
        <v>4</v>
      </c>
      <c r="E63" s="30" t="s">
        <v>38</v>
      </c>
      <c r="F63" s="30"/>
      <c r="G63" s="30"/>
      <c r="H63" s="30" t="s">
        <v>188</v>
      </c>
      <c r="I63" s="30" t="s">
        <v>110</v>
      </c>
      <c r="J63" s="30">
        <f ca="1">DB!R57</f>
        <v>944</v>
      </c>
      <c r="K63" s="30">
        <f ca="1">DB!S57</f>
        <v>1048</v>
      </c>
      <c r="L63" s="30">
        <f ca="1">DB!T57</f>
        <v>1165</v>
      </c>
      <c r="M63" s="30">
        <f ca="1">DB!U57</f>
        <v>1386</v>
      </c>
      <c r="N63" s="30" t="s">
        <v>37</v>
      </c>
      <c r="P63" s="2"/>
      <c r="Q63" s="2"/>
      <c r="R63" s="2"/>
      <c r="S63" s="2"/>
    </row>
    <row r="64" spans="2:19" x14ac:dyDescent="0.35">
      <c r="B64" s="30" t="s">
        <v>65</v>
      </c>
      <c r="C64" s="30" t="s">
        <v>66</v>
      </c>
      <c r="D64" s="30" t="s">
        <v>4</v>
      </c>
      <c r="E64" s="30" t="s">
        <v>39</v>
      </c>
      <c r="F64" s="30"/>
      <c r="G64" s="30"/>
      <c r="H64" s="30" t="s">
        <v>188</v>
      </c>
      <c r="I64" s="30" t="s">
        <v>111</v>
      </c>
      <c r="J64" s="30">
        <f ca="1">DB!R58</f>
        <v>944</v>
      </c>
      <c r="K64" s="30">
        <f ca="1">DB!S58</f>
        <v>1048</v>
      </c>
      <c r="L64" s="30">
        <f ca="1">DB!T58</f>
        <v>1165</v>
      </c>
      <c r="M64" s="30">
        <f ca="1">DB!U58</f>
        <v>1386</v>
      </c>
      <c r="N64" s="30" t="s">
        <v>37</v>
      </c>
      <c r="P64" s="2"/>
      <c r="Q64" s="2"/>
      <c r="R64" s="2"/>
      <c r="S64" s="2"/>
    </row>
    <row r="65" spans="2:19" x14ac:dyDescent="0.35">
      <c r="B65" s="30" t="s">
        <v>65</v>
      </c>
      <c r="C65" s="30" t="s">
        <v>66</v>
      </c>
      <c r="D65" s="30" t="s">
        <v>4</v>
      </c>
      <c r="E65" s="30" t="s">
        <v>39</v>
      </c>
      <c r="F65" s="30"/>
      <c r="G65" s="30"/>
      <c r="H65" s="30" t="s">
        <v>188</v>
      </c>
      <c r="I65" s="30" t="s">
        <v>112</v>
      </c>
      <c r="J65" s="30">
        <f ca="1">DB!R59</f>
        <v>944</v>
      </c>
      <c r="K65" s="30">
        <f ca="1">DB!S59</f>
        <v>1048</v>
      </c>
      <c r="L65" s="30">
        <f ca="1">DB!T59</f>
        <v>1165</v>
      </c>
      <c r="M65" s="30">
        <f ca="1">DB!U59</f>
        <v>1386</v>
      </c>
      <c r="N65" s="30" t="s">
        <v>37</v>
      </c>
      <c r="P65" s="2"/>
      <c r="Q65" s="2"/>
      <c r="R65" s="2"/>
      <c r="S65" s="2"/>
    </row>
    <row r="66" spans="2:19" x14ac:dyDescent="0.35">
      <c r="B66" s="30" t="s">
        <v>65</v>
      </c>
      <c r="C66" s="30" t="s">
        <v>66</v>
      </c>
      <c r="D66" s="30" t="s">
        <v>4</v>
      </c>
      <c r="E66" s="30" t="s">
        <v>39</v>
      </c>
      <c r="F66" s="30"/>
      <c r="G66" s="30"/>
      <c r="H66" s="30" t="s">
        <v>188</v>
      </c>
      <c r="I66" s="30" t="s">
        <v>12</v>
      </c>
      <c r="J66" s="30">
        <f ca="1">DB!R60</f>
        <v>944</v>
      </c>
      <c r="K66" s="30">
        <f ca="1">DB!S60</f>
        <v>1048</v>
      </c>
      <c r="L66" s="30">
        <f ca="1">DB!T60</f>
        <v>1165</v>
      </c>
      <c r="M66" s="30">
        <f ca="1">DB!U60</f>
        <v>1386</v>
      </c>
      <c r="N66" s="30" t="s">
        <v>37</v>
      </c>
      <c r="P66" s="2"/>
      <c r="Q66" s="2"/>
      <c r="R66" s="2"/>
      <c r="S66" s="2"/>
    </row>
    <row r="67" spans="2:19" x14ac:dyDescent="0.35">
      <c r="B67" s="30" t="s">
        <v>65</v>
      </c>
      <c r="C67" s="30" t="s">
        <v>66</v>
      </c>
      <c r="D67" s="30" t="s">
        <v>4</v>
      </c>
      <c r="E67" s="30" t="s">
        <v>39</v>
      </c>
      <c r="F67" s="30"/>
      <c r="G67" s="30"/>
      <c r="H67" s="30" t="s">
        <v>188</v>
      </c>
      <c r="I67" s="30" t="s">
        <v>13</v>
      </c>
      <c r="J67" s="30">
        <f ca="1">DB!R61</f>
        <v>944</v>
      </c>
      <c r="K67" s="30">
        <f ca="1">DB!S61</f>
        <v>1048</v>
      </c>
      <c r="L67" s="30">
        <f ca="1">DB!T61</f>
        <v>1165</v>
      </c>
      <c r="M67" s="30">
        <f ca="1">DB!U61</f>
        <v>1386</v>
      </c>
      <c r="N67" s="30" t="s">
        <v>37</v>
      </c>
      <c r="P67" s="2"/>
      <c r="Q67" s="2"/>
      <c r="R67" s="2"/>
      <c r="S67" s="2"/>
    </row>
    <row r="68" spans="2:19" x14ac:dyDescent="0.35">
      <c r="B68" s="30" t="s">
        <v>65</v>
      </c>
      <c r="C68" s="30" t="s">
        <v>66</v>
      </c>
      <c r="D68" s="30" t="s">
        <v>4</v>
      </c>
      <c r="E68" s="30" t="s">
        <v>113</v>
      </c>
      <c r="F68" s="30"/>
      <c r="G68" s="30"/>
      <c r="H68" s="30" t="s">
        <v>188</v>
      </c>
      <c r="I68" s="30" t="s">
        <v>40</v>
      </c>
      <c r="J68" s="30">
        <f ca="1">DB!R62</f>
        <v>944</v>
      </c>
      <c r="K68" s="30">
        <f ca="1">DB!S62</f>
        <v>1048</v>
      </c>
      <c r="L68" s="30">
        <f ca="1">DB!T62</f>
        <v>1165</v>
      </c>
      <c r="M68" s="30">
        <f ca="1">DB!U62</f>
        <v>1386</v>
      </c>
      <c r="N68" s="30" t="s">
        <v>37</v>
      </c>
      <c r="P68" s="2"/>
      <c r="Q68" s="2"/>
      <c r="R68" s="2"/>
      <c r="S68" s="2"/>
    </row>
    <row r="69" spans="2:19" x14ac:dyDescent="0.35">
      <c r="B69" s="30" t="s">
        <v>65</v>
      </c>
      <c r="C69" s="30" t="s">
        <v>66</v>
      </c>
      <c r="D69" s="30" t="s">
        <v>4</v>
      </c>
      <c r="E69" s="30" t="s">
        <v>113</v>
      </c>
      <c r="F69" s="30"/>
      <c r="G69" s="30"/>
      <c r="H69" s="30" t="s">
        <v>188</v>
      </c>
      <c r="I69" s="30" t="s">
        <v>41</v>
      </c>
      <c r="J69" s="30">
        <f ca="1">DB!R63</f>
        <v>944</v>
      </c>
      <c r="K69" s="30">
        <f ca="1">DB!S63</f>
        <v>1048</v>
      </c>
      <c r="L69" s="30">
        <f ca="1">DB!T63</f>
        <v>1165</v>
      </c>
      <c r="M69" s="30">
        <f ca="1">DB!U63</f>
        <v>1386</v>
      </c>
      <c r="N69" s="30" t="s">
        <v>37</v>
      </c>
      <c r="P69" s="2"/>
      <c r="Q69" s="2"/>
      <c r="R69" s="2"/>
      <c r="S69" s="2"/>
    </row>
    <row r="70" spans="2:19" x14ac:dyDescent="0.35">
      <c r="B70" s="30" t="s">
        <v>65</v>
      </c>
      <c r="C70" s="30" t="s">
        <v>66</v>
      </c>
      <c r="D70" s="30" t="s">
        <v>4</v>
      </c>
      <c r="E70" s="30" t="s">
        <v>113</v>
      </c>
      <c r="F70" s="30"/>
      <c r="G70" s="30"/>
      <c r="H70" s="30" t="s">
        <v>188</v>
      </c>
      <c r="I70" s="30" t="s">
        <v>42</v>
      </c>
      <c r="J70" s="30">
        <f ca="1">DB!R64</f>
        <v>944</v>
      </c>
      <c r="K70" s="30">
        <f ca="1">DB!S64</f>
        <v>1048</v>
      </c>
      <c r="L70" s="30">
        <f ca="1">DB!T64</f>
        <v>1165</v>
      </c>
      <c r="M70" s="30">
        <f ca="1">DB!U64</f>
        <v>1386</v>
      </c>
      <c r="N70" s="30" t="s">
        <v>37</v>
      </c>
      <c r="P70" s="2"/>
      <c r="Q70" s="2"/>
      <c r="R70" s="2"/>
      <c r="S70" s="2"/>
    </row>
    <row r="71" spans="2:19" x14ac:dyDescent="0.35">
      <c r="B71" s="30" t="s">
        <v>65</v>
      </c>
      <c r="C71" s="30" t="s">
        <v>66</v>
      </c>
      <c r="D71" s="30" t="s">
        <v>4</v>
      </c>
      <c r="E71" s="30" t="s">
        <v>113</v>
      </c>
      <c r="F71" s="30"/>
      <c r="G71" s="30"/>
      <c r="H71" s="30" t="s">
        <v>188</v>
      </c>
      <c r="I71" s="30" t="s">
        <v>43</v>
      </c>
      <c r="J71" s="30">
        <f ca="1">DB!R65</f>
        <v>944</v>
      </c>
      <c r="K71" s="30">
        <f ca="1">DB!S65</f>
        <v>1048</v>
      </c>
      <c r="L71" s="30">
        <f ca="1">DB!T65</f>
        <v>1165</v>
      </c>
      <c r="M71" s="30">
        <f ca="1">DB!U65</f>
        <v>1386</v>
      </c>
      <c r="N71" s="30" t="s">
        <v>37</v>
      </c>
      <c r="P71" s="2"/>
      <c r="Q71" s="2"/>
      <c r="R71" s="2"/>
      <c r="S71" s="2"/>
    </row>
    <row r="72" spans="2:19" x14ac:dyDescent="0.35">
      <c r="B72" s="30" t="s">
        <v>65</v>
      </c>
      <c r="C72" s="30" t="s">
        <v>66</v>
      </c>
      <c r="D72" s="30" t="s">
        <v>4</v>
      </c>
      <c r="E72" s="30" t="s">
        <v>113</v>
      </c>
      <c r="F72" s="30"/>
      <c r="G72" s="30"/>
      <c r="H72" s="30" t="s">
        <v>188</v>
      </c>
      <c r="I72" s="30" t="s">
        <v>44</v>
      </c>
      <c r="J72" s="30">
        <f ca="1">DB!R66</f>
        <v>944</v>
      </c>
      <c r="K72" s="30">
        <f ca="1">DB!S66</f>
        <v>1048</v>
      </c>
      <c r="L72" s="30">
        <f ca="1">DB!T66</f>
        <v>1165</v>
      </c>
      <c r="M72" s="30">
        <f ca="1">DB!U66</f>
        <v>1386</v>
      </c>
      <c r="N72" s="30" t="s">
        <v>37</v>
      </c>
      <c r="P72" s="2"/>
      <c r="Q72" s="2"/>
      <c r="R72" s="2"/>
      <c r="S72" s="2"/>
    </row>
    <row r="73" spans="2:19" x14ac:dyDescent="0.35">
      <c r="B73" s="30" t="s">
        <v>65</v>
      </c>
      <c r="C73" s="30" t="s">
        <v>66</v>
      </c>
      <c r="D73" s="30" t="s">
        <v>4</v>
      </c>
      <c r="E73" s="30" t="s">
        <v>114</v>
      </c>
      <c r="F73" s="30"/>
      <c r="G73" s="30"/>
      <c r="H73" s="30" t="s">
        <v>188</v>
      </c>
      <c r="I73" s="30" t="s">
        <v>14</v>
      </c>
      <c r="J73" s="30">
        <f ca="1">DB!R67</f>
        <v>629</v>
      </c>
      <c r="K73" s="30">
        <f ca="1">DB!S67</f>
        <v>699</v>
      </c>
      <c r="L73" s="30">
        <f ca="1">DB!T67</f>
        <v>777</v>
      </c>
      <c r="M73" s="30">
        <f ca="1">DB!U67</f>
        <v>1081</v>
      </c>
      <c r="N73" s="30" t="s">
        <v>37</v>
      </c>
      <c r="P73" s="2"/>
      <c r="Q73" s="2"/>
      <c r="R73" s="2"/>
      <c r="S73" s="2"/>
    </row>
    <row r="74" spans="2:19" x14ac:dyDescent="0.35">
      <c r="B74" s="30" t="s">
        <v>65</v>
      </c>
      <c r="C74" s="30" t="s">
        <v>66</v>
      </c>
      <c r="D74" s="30" t="s">
        <v>4</v>
      </c>
      <c r="E74" s="30" t="s">
        <v>114</v>
      </c>
      <c r="F74" s="30"/>
      <c r="G74" s="30"/>
      <c r="H74" s="30" t="s">
        <v>188</v>
      </c>
      <c r="I74" s="30" t="s">
        <v>115</v>
      </c>
      <c r="J74" s="30">
        <f ca="1">DB!R68</f>
        <v>629</v>
      </c>
      <c r="K74" s="30">
        <f ca="1">DB!S68</f>
        <v>699</v>
      </c>
      <c r="L74" s="30">
        <f ca="1">DB!T68</f>
        <v>777</v>
      </c>
      <c r="M74" s="30">
        <f ca="1">DB!U68</f>
        <v>1081</v>
      </c>
      <c r="N74" s="30" t="s">
        <v>37</v>
      </c>
      <c r="P74" s="2"/>
      <c r="Q74" s="2"/>
      <c r="R74" s="2"/>
      <c r="S74" s="2"/>
    </row>
    <row r="75" spans="2:19" x14ac:dyDescent="0.35">
      <c r="B75" s="30" t="s">
        <v>65</v>
      </c>
      <c r="C75" s="30" t="s">
        <v>66</v>
      </c>
      <c r="D75" s="30" t="s">
        <v>4</v>
      </c>
      <c r="E75" s="30" t="s">
        <v>114</v>
      </c>
      <c r="F75" s="30"/>
      <c r="G75" s="30"/>
      <c r="H75" s="30" t="s">
        <v>188</v>
      </c>
      <c r="I75" s="30" t="s">
        <v>15</v>
      </c>
      <c r="J75" s="30">
        <f ca="1">DB!R69</f>
        <v>629</v>
      </c>
      <c r="K75" s="30">
        <f ca="1">DB!S69</f>
        <v>699</v>
      </c>
      <c r="L75" s="30">
        <f ca="1">DB!T69</f>
        <v>777</v>
      </c>
      <c r="M75" s="30">
        <f ca="1">DB!U69</f>
        <v>1081</v>
      </c>
      <c r="N75" s="30" t="s">
        <v>37</v>
      </c>
      <c r="P75" s="2"/>
      <c r="Q75" s="2"/>
      <c r="R75" s="2"/>
      <c r="S75" s="2"/>
    </row>
    <row r="76" spans="2:19" x14ac:dyDescent="0.35">
      <c r="B76" s="30" t="s">
        <v>65</v>
      </c>
      <c r="C76" s="30" t="s">
        <v>66</v>
      </c>
      <c r="D76" s="30" t="s">
        <v>4</v>
      </c>
      <c r="E76" s="30" t="s">
        <v>116</v>
      </c>
      <c r="F76" s="30"/>
      <c r="G76" s="30"/>
      <c r="H76" s="30" t="s">
        <v>188</v>
      </c>
      <c r="I76" s="30" t="s">
        <v>45</v>
      </c>
      <c r="J76" s="30">
        <f ca="1">DB!R70</f>
        <v>944</v>
      </c>
      <c r="K76" s="30">
        <f ca="1">DB!S70</f>
        <v>1048</v>
      </c>
      <c r="L76" s="30">
        <f ca="1">DB!T70</f>
        <v>1165</v>
      </c>
      <c r="M76" s="30">
        <f ca="1">DB!U70</f>
        <v>1386</v>
      </c>
      <c r="N76" s="30" t="s">
        <v>37</v>
      </c>
      <c r="P76" s="2"/>
      <c r="Q76" s="2"/>
      <c r="R76" s="2"/>
      <c r="S76" s="2"/>
    </row>
    <row r="77" spans="2:19" x14ac:dyDescent="0.35">
      <c r="B77" s="30" t="s">
        <v>65</v>
      </c>
      <c r="C77" s="30" t="s">
        <v>66</v>
      </c>
      <c r="D77" s="30" t="s">
        <v>4</v>
      </c>
      <c r="E77" s="30" t="s">
        <v>116</v>
      </c>
      <c r="F77" s="30"/>
      <c r="G77" s="30"/>
      <c r="H77" s="30" t="s">
        <v>188</v>
      </c>
      <c r="I77" s="30" t="s">
        <v>117</v>
      </c>
      <c r="J77" s="30">
        <f ca="1">DB!R71</f>
        <v>944</v>
      </c>
      <c r="K77" s="30">
        <f ca="1">DB!S71</f>
        <v>1048</v>
      </c>
      <c r="L77" s="30">
        <f ca="1">DB!T71</f>
        <v>1165</v>
      </c>
      <c r="M77" s="30">
        <f ca="1">DB!U71</f>
        <v>1386</v>
      </c>
      <c r="N77" s="30" t="s">
        <v>37</v>
      </c>
      <c r="P77" s="2"/>
      <c r="Q77" s="2"/>
      <c r="R77" s="2"/>
      <c r="S77" s="2"/>
    </row>
    <row r="78" spans="2:19" x14ac:dyDescent="0.35">
      <c r="B78" s="30" t="s">
        <v>65</v>
      </c>
      <c r="C78" s="30" t="s">
        <v>66</v>
      </c>
      <c r="D78" s="30" t="s">
        <v>4</v>
      </c>
      <c r="E78" s="30" t="s">
        <v>116</v>
      </c>
      <c r="F78" s="30"/>
      <c r="G78" s="30"/>
      <c r="H78" s="30" t="s">
        <v>188</v>
      </c>
      <c r="I78" s="30" t="s">
        <v>16</v>
      </c>
      <c r="J78" s="30">
        <f ca="1">DB!R72</f>
        <v>944</v>
      </c>
      <c r="K78" s="30">
        <f ca="1">DB!S72</f>
        <v>1048</v>
      </c>
      <c r="L78" s="30">
        <f ca="1">DB!T72</f>
        <v>1165</v>
      </c>
      <c r="M78" s="30">
        <f ca="1">DB!U72</f>
        <v>1386</v>
      </c>
      <c r="N78" s="30" t="s">
        <v>37</v>
      </c>
      <c r="P78" s="2"/>
      <c r="Q78" s="2"/>
      <c r="R78" s="2"/>
      <c r="S78" s="2"/>
    </row>
    <row r="79" spans="2:19" x14ac:dyDescent="0.35">
      <c r="B79" s="30" t="s">
        <v>65</v>
      </c>
      <c r="C79" s="30" t="s">
        <v>66</v>
      </c>
      <c r="D79" s="30" t="s">
        <v>4</v>
      </c>
      <c r="E79" s="30" t="s">
        <v>46</v>
      </c>
      <c r="F79" s="30"/>
      <c r="G79" s="30"/>
      <c r="H79" s="30" t="s">
        <v>188</v>
      </c>
      <c r="I79" s="30" t="s">
        <v>47</v>
      </c>
      <c r="J79" s="30">
        <f ca="1">DB!R73</f>
        <v>390</v>
      </c>
      <c r="K79" s="30">
        <f ca="1">DB!S73</f>
        <v>433</v>
      </c>
      <c r="L79" s="30">
        <f ca="1">DB!T73</f>
        <v>594</v>
      </c>
      <c r="M79" s="30">
        <f ca="1">DB!U73</f>
        <v>666</v>
      </c>
      <c r="N79" s="30" t="s">
        <v>37</v>
      </c>
      <c r="P79" s="2"/>
      <c r="Q79" s="2"/>
      <c r="R79" s="2"/>
      <c r="S79" s="2"/>
    </row>
    <row r="80" spans="2:19" x14ac:dyDescent="0.35">
      <c r="B80" s="30" t="s">
        <v>118</v>
      </c>
      <c r="C80" s="30" t="s">
        <v>119</v>
      </c>
      <c r="D80" s="30" t="s">
        <v>3</v>
      </c>
      <c r="E80" s="30" t="s">
        <v>36</v>
      </c>
      <c r="F80" s="30"/>
      <c r="G80" s="30"/>
      <c r="H80" s="30" t="s">
        <v>188</v>
      </c>
      <c r="I80" s="30" t="s">
        <v>9</v>
      </c>
      <c r="J80" s="30">
        <f ca="1">DB!R74</f>
        <v>459</v>
      </c>
      <c r="K80" s="30">
        <f ca="1">DB!S74</f>
        <v>509</v>
      </c>
      <c r="L80" s="30">
        <f ca="1">DB!T74</f>
        <v>566</v>
      </c>
      <c r="M80" s="30">
        <f ca="1">DB!U74</f>
        <v>808</v>
      </c>
      <c r="N80" s="30" t="s">
        <v>37</v>
      </c>
      <c r="P80" s="2"/>
      <c r="Q80" s="2"/>
      <c r="R80" s="2"/>
      <c r="S80" s="2"/>
    </row>
    <row r="81" spans="2:19" x14ac:dyDescent="0.35">
      <c r="B81" s="30" t="s">
        <v>118</v>
      </c>
      <c r="C81" s="30" t="s">
        <v>119</v>
      </c>
      <c r="D81" s="30" t="s">
        <v>3</v>
      </c>
      <c r="E81" s="30" t="s">
        <v>36</v>
      </c>
      <c r="F81" s="30"/>
      <c r="G81" s="30"/>
      <c r="H81" s="30" t="s">
        <v>188</v>
      </c>
      <c r="I81" s="30" t="s">
        <v>106</v>
      </c>
      <c r="J81" s="30">
        <f ca="1">DB!R75</f>
        <v>459</v>
      </c>
      <c r="K81" s="30">
        <f ca="1">DB!S75</f>
        <v>509</v>
      </c>
      <c r="L81" s="30">
        <f ca="1">DB!T75</f>
        <v>566</v>
      </c>
      <c r="M81" s="30">
        <f ca="1">DB!U75</f>
        <v>808</v>
      </c>
      <c r="N81" s="30" t="s">
        <v>37</v>
      </c>
      <c r="P81" s="2"/>
      <c r="Q81" s="2"/>
      <c r="R81" s="2"/>
      <c r="S81" s="2"/>
    </row>
    <row r="82" spans="2:19" x14ac:dyDescent="0.35">
      <c r="B82" s="30" t="s">
        <v>118</v>
      </c>
      <c r="C82" s="30" t="s">
        <v>119</v>
      </c>
      <c r="D82" s="30" t="s">
        <v>3</v>
      </c>
      <c r="E82" s="30" t="s">
        <v>36</v>
      </c>
      <c r="F82" s="30"/>
      <c r="G82" s="30"/>
      <c r="H82" s="30" t="s">
        <v>188</v>
      </c>
      <c r="I82" s="30" t="s">
        <v>107</v>
      </c>
      <c r="J82" s="30">
        <f ca="1">DB!R76</f>
        <v>459</v>
      </c>
      <c r="K82" s="30">
        <f ca="1">DB!S76</f>
        <v>509</v>
      </c>
      <c r="L82" s="30">
        <f ca="1">DB!T76</f>
        <v>566</v>
      </c>
      <c r="M82" s="30">
        <f ca="1">DB!U76</f>
        <v>808</v>
      </c>
      <c r="N82" s="30" t="s">
        <v>37</v>
      </c>
      <c r="P82" s="2"/>
      <c r="Q82" s="2"/>
      <c r="R82" s="2"/>
      <c r="S82" s="2"/>
    </row>
    <row r="83" spans="2:19" x14ac:dyDescent="0.35">
      <c r="B83" s="30" t="s">
        <v>118</v>
      </c>
      <c r="C83" s="30" t="s">
        <v>119</v>
      </c>
      <c r="D83" s="30" t="s">
        <v>3</v>
      </c>
      <c r="E83" s="30" t="s">
        <v>36</v>
      </c>
      <c r="F83" s="30"/>
      <c r="G83" s="30"/>
      <c r="H83" s="30" t="s">
        <v>188</v>
      </c>
      <c r="I83" s="30" t="s">
        <v>108</v>
      </c>
      <c r="J83" s="30">
        <f ca="1">DB!R77</f>
        <v>459</v>
      </c>
      <c r="K83" s="30">
        <f ca="1">DB!S77</f>
        <v>509</v>
      </c>
      <c r="L83" s="30">
        <f ca="1">DB!T77</f>
        <v>566</v>
      </c>
      <c r="M83" s="30">
        <f ca="1">DB!U77</f>
        <v>808</v>
      </c>
      <c r="N83" s="30" t="s">
        <v>37</v>
      </c>
      <c r="P83" s="2"/>
      <c r="Q83" s="2"/>
      <c r="R83" s="2"/>
      <c r="S83" s="2"/>
    </row>
    <row r="84" spans="2:19" x14ac:dyDescent="0.35">
      <c r="B84" s="30" t="s">
        <v>118</v>
      </c>
      <c r="C84" s="30" t="s">
        <v>119</v>
      </c>
      <c r="D84" s="30" t="s">
        <v>3</v>
      </c>
      <c r="E84" s="30" t="s">
        <v>38</v>
      </c>
      <c r="F84" s="30"/>
      <c r="G84" s="30"/>
      <c r="H84" s="30" t="s">
        <v>188</v>
      </c>
      <c r="I84" s="30" t="s">
        <v>10</v>
      </c>
      <c r="J84" s="30">
        <f ca="1">DB!R78</f>
        <v>689</v>
      </c>
      <c r="K84" s="30">
        <f ca="1">DB!S78</f>
        <v>764</v>
      </c>
      <c r="L84" s="30">
        <f ca="1">DB!T78</f>
        <v>849</v>
      </c>
      <c r="M84" s="30">
        <f ca="1">DB!U78</f>
        <v>1076</v>
      </c>
      <c r="N84" s="30" t="s">
        <v>37</v>
      </c>
      <c r="P84" s="2"/>
      <c r="Q84" s="2"/>
      <c r="R84" s="2"/>
      <c r="S84" s="2"/>
    </row>
    <row r="85" spans="2:19" x14ac:dyDescent="0.35">
      <c r="B85" s="30" t="s">
        <v>118</v>
      </c>
      <c r="C85" s="30" t="s">
        <v>119</v>
      </c>
      <c r="D85" s="30" t="s">
        <v>3</v>
      </c>
      <c r="E85" s="30" t="s">
        <v>38</v>
      </c>
      <c r="F85" s="30"/>
      <c r="G85" s="30"/>
      <c r="H85" s="30" t="s">
        <v>188</v>
      </c>
      <c r="I85" s="30" t="s">
        <v>11</v>
      </c>
      <c r="J85" s="30">
        <f ca="1">DB!R79</f>
        <v>689</v>
      </c>
      <c r="K85" s="30">
        <f ca="1">DB!S79</f>
        <v>764</v>
      </c>
      <c r="L85" s="30">
        <f ca="1">DB!T79</f>
        <v>849</v>
      </c>
      <c r="M85" s="30">
        <f ca="1">DB!U79</f>
        <v>1076</v>
      </c>
      <c r="N85" s="30" t="s">
        <v>37</v>
      </c>
      <c r="P85" s="2"/>
      <c r="Q85" s="2"/>
      <c r="R85" s="2"/>
      <c r="S85" s="2"/>
    </row>
    <row r="86" spans="2:19" x14ac:dyDescent="0.35">
      <c r="B86" s="30" t="s">
        <v>118</v>
      </c>
      <c r="C86" s="30" t="s">
        <v>119</v>
      </c>
      <c r="D86" s="30" t="s">
        <v>3</v>
      </c>
      <c r="E86" s="30" t="s">
        <v>38</v>
      </c>
      <c r="F86" s="30"/>
      <c r="G86" s="30"/>
      <c r="H86" s="30" t="s">
        <v>188</v>
      </c>
      <c r="I86" s="30" t="s">
        <v>109</v>
      </c>
      <c r="J86" s="30">
        <f ca="1">DB!R80</f>
        <v>689</v>
      </c>
      <c r="K86" s="30">
        <f ca="1">DB!S80</f>
        <v>764</v>
      </c>
      <c r="L86" s="30">
        <f ca="1">DB!T80</f>
        <v>849</v>
      </c>
      <c r="M86" s="30">
        <f ca="1">DB!U80</f>
        <v>1076</v>
      </c>
      <c r="N86" s="30" t="s">
        <v>37</v>
      </c>
      <c r="P86" s="2"/>
      <c r="Q86" s="2"/>
      <c r="R86" s="2"/>
      <c r="S86" s="2"/>
    </row>
    <row r="87" spans="2:19" x14ac:dyDescent="0.35">
      <c r="B87" s="30" t="s">
        <v>118</v>
      </c>
      <c r="C87" s="30" t="s">
        <v>119</v>
      </c>
      <c r="D87" s="30" t="s">
        <v>3</v>
      </c>
      <c r="E87" s="30" t="s">
        <v>38</v>
      </c>
      <c r="F87" s="30"/>
      <c r="G87" s="30"/>
      <c r="H87" s="30" t="s">
        <v>188</v>
      </c>
      <c r="I87" s="30" t="s">
        <v>110</v>
      </c>
      <c r="J87" s="30">
        <f ca="1">DB!R81</f>
        <v>689</v>
      </c>
      <c r="K87" s="30">
        <f ca="1">DB!S81</f>
        <v>764</v>
      </c>
      <c r="L87" s="30">
        <f ca="1">DB!T81</f>
        <v>849</v>
      </c>
      <c r="M87" s="30">
        <f ca="1">DB!U81</f>
        <v>1076</v>
      </c>
      <c r="N87" s="30" t="s">
        <v>37</v>
      </c>
      <c r="P87" s="2"/>
      <c r="Q87" s="2"/>
      <c r="R87" s="2"/>
      <c r="S87" s="2"/>
    </row>
    <row r="88" spans="2:19" x14ac:dyDescent="0.35">
      <c r="B88" s="30" t="s">
        <v>118</v>
      </c>
      <c r="C88" s="30" t="s">
        <v>119</v>
      </c>
      <c r="D88" s="30" t="s">
        <v>3</v>
      </c>
      <c r="E88" s="30" t="s">
        <v>39</v>
      </c>
      <c r="F88" s="30"/>
      <c r="G88" s="30"/>
      <c r="H88" s="30" t="s">
        <v>188</v>
      </c>
      <c r="I88" s="30" t="s">
        <v>111</v>
      </c>
      <c r="J88" s="30">
        <f ca="1">DB!R82</f>
        <v>717</v>
      </c>
      <c r="K88" s="30">
        <f ca="1">DB!S82</f>
        <v>795</v>
      </c>
      <c r="L88" s="30">
        <f ca="1">DB!T82</f>
        <v>883</v>
      </c>
      <c r="M88" s="30">
        <f ca="1">DB!U82</f>
        <v>1055</v>
      </c>
      <c r="N88" s="30" t="s">
        <v>37</v>
      </c>
      <c r="P88" s="2"/>
      <c r="Q88" s="2"/>
      <c r="R88" s="2"/>
      <c r="S88" s="2"/>
    </row>
    <row r="89" spans="2:19" x14ac:dyDescent="0.35">
      <c r="B89" s="30" t="s">
        <v>118</v>
      </c>
      <c r="C89" s="30" t="s">
        <v>119</v>
      </c>
      <c r="D89" s="30" t="s">
        <v>3</v>
      </c>
      <c r="E89" s="30" t="s">
        <v>39</v>
      </c>
      <c r="F89" s="30"/>
      <c r="G89" s="30"/>
      <c r="H89" s="30" t="s">
        <v>188</v>
      </c>
      <c r="I89" s="30" t="s">
        <v>112</v>
      </c>
      <c r="J89" s="30">
        <f ca="1">DB!R83</f>
        <v>717</v>
      </c>
      <c r="K89" s="30">
        <f ca="1">DB!S83</f>
        <v>795</v>
      </c>
      <c r="L89" s="30">
        <f ca="1">DB!T83</f>
        <v>883</v>
      </c>
      <c r="M89" s="30">
        <f ca="1">DB!U83</f>
        <v>1055</v>
      </c>
      <c r="N89" s="30" t="s">
        <v>37</v>
      </c>
      <c r="P89" s="2"/>
      <c r="Q89" s="2"/>
      <c r="R89" s="2"/>
      <c r="S89" s="2"/>
    </row>
    <row r="90" spans="2:19" x14ac:dyDescent="0.35">
      <c r="B90" s="30" t="s">
        <v>118</v>
      </c>
      <c r="C90" s="30" t="s">
        <v>119</v>
      </c>
      <c r="D90" s="30" t="s">
        <v>3</v>
      </c>
      <c r="E90" s="30" t="s">
        <v>39</v>
      </c>
      <c r="F90" s="30"/>
      <c r="G90" s="30"/>
      <c r="H90" s="30" t="s">
        <v>188</v>
      </c>
      <c r="I90" s="30" t="s">
        <v>12</v>
      </c>
      <c r="J90" s="30">
        <f ca="1">DB!R84</f>
        <v>717</v>
      </c>
      <c r="K90" s="30">
        <f ca="1">DB!S84</f>
        <v>795</v>
      </c>
      <c r="L90" s="30">
        <f ca="1">DB!T84</f>
        <v>883</v>
      </c>
      <c r="M90" s="30">
        <f ca="1">DB!U84</f>
        <v>1055</v>
      </c>
      <c r="N90" s="30" t="s">
        <v>37</v>
      </c>
      <c r="P90" s="2"/>
      <c r="Q90" s="2"/>
      <c r="R90" s="2"/>
      <c r="S90" s="2"/>
    </row>
    <row r="91" spans="2:19" x14ac:dyDescent="0.35">
      <c r="B91" s="30" t="s">
        <v>118</v>
      </c>
      <c r="C91" s="30" t="s">
        <v>119</v>
      </c>
      <c r="D91" s="30" t="s">
        <v>3</v>
      </c>
      <c r="E91" s="30" t="s">
        <v>39</v>
      </c>
      <c r="F91" s="30"/>
      <c r="G91" s="30"/>
      <c r="H91" s="30" t="s">
        <v>188</v>
      </c>
      <c r="I91" s="30" t="s">
        <v>13</v>
      </c>
      <c r="J91" s="30">
        <f ca="1">DB!R85</f>
        <v>717</v>
      </c>
      <c r="K91" s="30">
        <f ca="1">DB!S85</f>
        <v>795</v>
      </c>
      <c r="L91" s="30">
        <f ca="1">DB!T85</f>
        <v>883</v>
      </c>
      <c r="M91" s="30">
        <f ca="1">DB!U85</f>
        <v>1055</v>
      </c>
      <c r="N91" s="30" t="s">
        <v>37</v>
      </c>
      <c r="P91" s="2"/>
      <c r="Q91" s="2"/>
      <c r="R91" s="2"/>
      <c r="S91" s="2"/>
    </row>
    <row r="92" spans="2:19" x14ac:dyDescent="0.35">
      <c r="B92" s="30" t="s">
        <v>118</v>
      </c>
      <c r="C92" s="30" t="s">
        <v>119</v>
      </c>
      <c r="D92" s="30" t="s">
        <v>3</v>
      </c>
      <c r="E92" s="30" t="s">
        <v>113</v>
      </c>
      <c r="F92" s="30"/>
      <c r="G92" s="30"/>
      <c r="H92" s="30" t="s">
        <v>188</v>
      </c>
      <c r="I92" s="30" t="s">
        <v>40</v>
      </c>
      <c r="J92" s="30">
        <f ca="1">DB!R86</f>
        <v>638</v>
      </c>
      <c r="K92" s="30">
        <f ca="1">DB!S86</f>
        <v>708</v>
      </c>
      <c r="L92" s="30">
        <f ca="1">DB!T86</f>
        <v>785</v>
      </c>
      <c r="M92" s="30">
        <f ca="1">DB!U86</f>
        <v>1037</v>
      </c>
      <c r="N92" s="30" t="s">
        <v>37</v>
      </c>
      <c r="P92" s="2"/>
      <c r="Q92" s="2"/>
      <c r="R92" s="2"/>
      <c r="S92" s="2"/>
    </row>
    <row r="93" spans="2:19" x14ac:dyDescent="0.35">
      <c r="B93" s="30" t="s">
        <v>118</v>
      </c>
      <c r="C93" s="30" t="s">
        <v>119</v>
      </c>
      <c r="D93" s="30" t="s">
        <v>3</v>
      </c>
      <c r="E93" s="30" t="s">
        <v>113</v>
      </c>
      <c r="F93" s="30"/>
      <c r="G93" s="30"/>
      <c r="H93" s="30" t="s">
        <v>188</v>
      </c>
      <c r="I93" s="30" t="s">
        <v>41</v>
      </c>
      <c r="J93" s="30">
        <f ca="1">DB!R87</f>
        <v>638</v>
      </c>
      <c r="K93" s="30">
        <f ca="1">DB!S87</f>
        <v>708</v>
      </c>
      <c r="L93" s="30">
        <f ca="1">DB!T87</f>
        <v>785</v>
      </c>
      <c r="M93" s="30">
        <f ca="1">DB!U87</f>
        <v>1037</v>
      </c>
      <c r="N93" s="30" t="s">
        <v>37</v>
      </c>
      <c r="P93" s="2"/>
      <c r="Q93" s="2"/>
      <c r="R93" s="2"/>
      <c r="S93" s="2"/>
    </row>
    <row r="94" spans="2:19" x14ac:dyDescent="0.35">
      <c r="B94" s="30" t="s">
        <v>118</v>
      </c>
      <c r="C94" s="30" t="s">
        <v>119</v>
      </c>
      <c r="D94" s="30" t="s">
        <v>3</v>
      </c>
      <c r="E94" s="30" t="s">
        <v>113</v>
      </c>
      <c r="F94" s="30"/>
      <c r="G94" s="30"/>
      <c r="H94" s="30" t="s">
        <v>188</v>
      </c>
      <c r="I94" s="30" t="s">
        <v>42</v>
      </c>
      <c r="J94" s="30">
        <f ca="1">DB!R88</f>
        <v>638</v>
      </c>
      <c r="K94" s="30">
        <f ca="1">DB!S88</f>
        <v>708</v>
      </c>
      <c r="L94" s="30">
        <f ca="1">DB!T88</f>
        <v>785</v>
      </c>
      <c r="M94" s="30">
        <f ca="1">DB!U88</f>
        <v>1037</v>
      </c>
      <c r="N94" s="30" t="s">
        <v>37</v>
      </c>
      <c r="P94" s="2"/>
      <c r="Q94" s="2"/>
      <c r="R94" s="2"/>
      <c r="S94" s="2"/>
    </row>
    <row r="95" spans="2:19" x14ac:dyDescent="0.35">
      <c r="B95" s="30" t="s">
        <v>118</v>
      </c>
      <c r="C95" s="30" t="s">
        <v>119</v>
      </c>
      <c r="D95" s="30" t="s">
        <v>3</v>
      </c>
      <c r="E95" s="30" t="s">
        <v>113</v>
      </c>
      <c r="F95" s="30"/>
      <c r="G95" s="30"/>
      <c r="H95" s="30" t="s">
        <v>188</v>
      </c>
      <c r="I95" s="30" t="s">
        <v>43</v>
      </c>
      <c r="J95" s="30">
        <f ca="1">DB!R89</f>
        <v>638</v>
      </c>
      <c r="K95" s="30">
        <f ca="1">DB!S89</f>
        <v>708</v>
      </c>
      <c r="L95" s="30">
        <f ca="1">DB!T89</f>
        <v>785</v>
      </c>
      <c r="M95" s="30">
        <f ca="1">DB!U89</f>
        <v>1037</v>
      </c>
      <c r="N95" s="30" t="s">
        <v>37</v>
      </c>
      <c r="P95" s="2"/>
      <c r="Q95" s="2"/>
      <c r="R95" s="2"/>
      <c r="S95" s="2"/>
    </row>
    <row r="96" spans="2:19" x14ac:dyDescent="0.35">
      <c r="B96" s="30" t="s">
        <v>118</v>
      </c>
      <c r="C96" s="30" t="s">
        <v>119</v>
      </c>
      <c r="D96" s="30" t="s">
        <v>3</v>
      </c>
      <c r="E96" s="30" t="s">
        <v>113</v>
      </c>
      <c r="F96" s="30"/>
      <c r="G96" s="30"/>
      <c r="H96" s="30" t="s">
        <v>188</v>
      </c>
      <c r="I96" s="30" t="s">
        <v>44</v>
      </c>
      <c r="J96" s="30">
        <f ca="1">DB!R90</f>
        <v>638</v>
      </c>
      <c r="K96" s="30">
        <f ca="1">DB!S90</f>
        <v>708</v>
      </c>
      <c r="L96" s="30">
        <f ca="1">DB!T90</f>
        <v>785</v>
      </c>
      <c r="M96" s="30">
        <f ca="1">DB!U90</f>
        <v>1037</v>
      </c>
      <c r="N96" s="30" t="s">
        <v>37</v>
      </c>
      <c r="P96" s="2"/>
      <c r="Q96" s="2"/>
      <c r="R96" s="2"/>
      <c r="S96" s="2"/>
    </row>
    <row r="97" spans="2:19" x14ac:dyDescent="0.35">
      <c r="B97" s="30" t="s">
        <v>118</v>
      </c>
      <c r="C97" s="30" t="s">
        <v>119</v>
      </c>
      <c r="D97" s="30" t="s">
        <v>3</v>
      </c>
      <c r="E97" s="30" t="s">
        <v>114</v>
      </c>
      <c r="F97" s="30"/>
      <c r="G97" s="30"/>
      <c r="H97" s="30" t="s">
        <v>188</v>
      </c>
      <c r="I97" s="30" t="s">
        <v>14</v>
      </c>
      <c r="J97" s="30">
        <f ca="1">DB!R91</f>
        <v>459</v>
      </c>
      <c r="K97" s="30">
        <f ca="1">DB!S91</f>
        <v>509</v>
      </c>
      <c r="L97" s="30">
        <f ca="1">DB!T91</f>
        <v>566</v>
      </c>
      <c r="M97" s="30">
        <f ca="1">DB!U91</f>
        <v>808</v>
      </c>
      <c r="N97" s="30" t="s">
        <v>37</v>
      </c>
      <c r="P97" s="2"/>
      <c r="Q97" s="2"/>
      <c r="R97" s="2"/>
      <c r="S97" s="2"/>
    </row>
    <row r="98" spans="2:19" x14ac:dyDescent="0.35">
      <c r="B98" s="30" t="s">
        <v>118</v>
      </c>
      <c r="C98" s="30" t="s">
        <v>119</v>
      </c>
      <c r="D98" s="30" t="s">
        <v>3</v>
      </c>
      <c r="E98" s="30" t="s">
        <v>114</v>
      </c>
      <c r="F98" s="30"/>
      <c r="G98" s="30"/>
      <c r="H98" s="30" t="s">
        <v>188</v>
      </c>
      <c r="I98" s="30" t="s">
        <v>115</v>
      </c>
      <c r="J98" s="30">
        <f ca="1">DB!R92</f>
        <v>459</v>
      </c>
      <c r="K98" s="30">
        <f ca="1">DB!S92</f>
        <v>509</v>
      </c>
      <c r="L98" s="30">
        <f ca="1">DB!T92</f>
        <v>566</v>
      </c>
      <c r="M98" s="30">
        <f ca="1">DB!U92</f>
        <v>808</v>
      </c>
      <c r="N98" s="30" t="s">
        <v>37</v>
      </c>
      <c r="P98" s="2"/>
      <c r="Q98" s="2"/>
      <c r="R98" s="2"/>
      <c r="S98" s="2"/>
    </row>
    <row r="99" spans="2:19" x14ac:dyDescent="0.35">
      <c r="B99" s="30" t="s">
        <v>118</v>
      </c>
      <c r="C99" s="30" t="s">
        <v>119</v>
      </c>
      <c r="D99" s="30" t="s">
        <v>3</v>
      </c>
      <c r="E99" s="30" t="s">
        <v>114</v>
      </c>
      <c r="F99" s="30"/>
      <c r="G99" s="30"/>
      <c r="H99" s="30" t="s">
        <v>188</v>
      </c>
      <c r="I99" s="30" t="s">
        <v>15</v>
      </c>
      <c r="J99" s="30">
        <f ca="1">DB!R93</f>
        <v>459</v>
      </c>
      <c r="K99" s="30">
        <f ca="1">DB!S93</f>
        <v>509</v>
      </c>
      <c r="L99" s="30">
        <f ca="1">DB!T93</f>
        <v>566</v>
      </c>
      <c r="M99" s="30">
        <f ca="1">DB!U93</f>
        <v>808</v>
      </c>
      <c r="N99" s="30" t="s">
        <v>37</v>
      </c>
      <c r="P99" s="2"/>
      <c r="Q99" s="2"/>
      <c r="R99" s="2"/>
      <c r="S99" s="2"/>
    </row>
    <row r="100" spans="2:19" x14ac:dyDescent="0.35">
      <c r="B100" s="30" t="s">
        <v>118</v>
      </c>
      <c r="C100" s="30" t="s">
        <v>119</v>
      </c>
      <c r="D100" s="30" t="s">
        <v>3</v>
      </c>
      <c r="E100" s="30" t="s">
        <v>116</v>
      </c>
      <c r="F100" s="30"/>
      <c r="G100" s="30"/>
      <c r="H100" s="30" t="s">
        <v>188</v>
      </c>
      <c r="I100" s="30" t="s">
        <v>45</v>
      </c>
      <c r="J100" s="30">
        <f ca="1">DB!R94</f>
        <v>598</v>
      </c>
      <c r="K100" s="30">
        <f ca="1">DB!S94</f>
        <v>663</v>
      </c>
      <c r="L100" s="30">
        <f ca="1">DB!T94</f>
        <v>737</v>
      </c>
      <c r="M100" s="30">
        <f ca="1">DB!U94</f>
        <v>901</v>
      </c>
      <c r="N100" s="30" t="s">
        <v>37</v>
      </c>
      <c r="P100" s="2"/>
      <c r="Q100" s="2"/>
      <c r="R100" s="2"/>
      <c r="S100" s="2"/>
    </row>
    <row r="101" spans="2:19" x14ac:dyDescent="0.35">
      <c r="B101" s="30" t="s">
        <v>118</v>
      </c>
      <c r="C101" s="30" t="s">
        <v>119</v>
      </c>
      <c r="D101" s="30" t="s">
        <v>3</v>
      </c>
      <c r="E101" s="30" t="s">
        <v>116</v>
      </c>
      <c r="F101" s="30"/>
      <c r="G101" s="30"/>
      <c r="H101" s="30" t="s">
        <v>188</v>
      </c>
      <c r="I101" s="30" t="s">
        <v>117</v>
      </c>
      <c r="J101" s="30">
        <f ca="1">DB!R95</f>
        <v>598</v>
      </c>
      <c r="K101" s="30">
        <f ca="1">DB!S95</f>
        <v>663</v>
      </c>
      <c r="L101" s="30">
        <f ca="1">DB!T95</f>
        <v>737</v>
      </c>
      <c r="M101" s="30">
        <f ca="1">DB!U95</f>
        <v>901</v>
      </c>
      <c r="N101" s="30" t="s">
        <v>37</v>
      </c>
      <c r="P101" s="2"/>
      <c r="Q101" s="2"/>
      <c r="R101" s="2"/>
      <c r="S101" s="2"/>
    </row>
    <row r="102" spans="2:19" x14ac:dyDescent="0.35">
      <c r="B102" s="30" t="s">
        <v>118</v>
      </c>
      <c r="C102" s="30" t="s">
        <v>119</v>
      </c>
      <c r="D102" s="30" t="s">
        <v>3</v>
      </c>
      <c r="E102" s="30" t="s">
        <v>116</v>
      </c>
      <c r="F102" s="30"/>
      <c r="G102" s="30"/>
      <c r="H102" s="30" t="s">
        <v>188</v>
      </c>
      <c r="I102" s="30" t="s">
        <v>16</v>
      </c>
      <c r="J102" s="30">
        <f ca="1">DB!R96</f>
        <v>598</v>
      </c>
      <c r="K102" s="30">
        <f ca="1">DB!S96</f>
        <v>663</v>
      </c>
      <c r="L102" s="30">
        <f ca="1">DB!T96</f>
        <v>737</v>
      </c>
      <c r="M102" s="30">
        <f ca="1">DB!U96</f>
        <v>901</v>
      </c>
      <c r="N102" s="30" t="s">
        <v>37</v>
      </c>
      <c r="P102" s="2"/>
      <c r="Q102" s="2"/>
      <c r="R102" s="2"/>
      <c r="S102" s="2"/>
    </row>
    <row r="103" spans="2:19" x14ac:dyDescent="0.35">
      <c r="B103" s="30" t="s">
        <v>118</v>
      </c>
      <c r="C103" s="30" t="s">
        <v>119</v>
      </c>
      <c r="D103" s="30" t="s">
        <v>3</v>
      </c>
      <c r="E103" s="30" t="s">
        <v>46</v>
      </c>
      <c r="F103" s="30"/>
      <c r="G103" s="30"/>
      <c r="H103" s="30" t="s">
        <v>188</v>
      </c>
      <c r="I103" s="30" t="s">
        <v>47</v>
      </c>
      <c r="J103" s="30">
        <f ca="1">DB!R97</f>
        <v>250</v>
      </c>
      <c r="K103" s="30">
        <f ca="1">DB!S97</f>
        <v>278</v>
      </c>
      <c r="L103" s="30">
        <f ca="1">DB!T97</f>
        <v>389</v>
      </c>
      <c r="M103" s="30">
        <f ca="1">DB!U97</f>
        <v>499</v>
      </c>
      <c r="N103" s="30" t="s">
        <v>37</v>
      </c>
      <c r="P103" s="2"/>
      <c r="Q103" s="2"/>
      <c r="R103" s="2"/>
      <c r="S103" s="2"/>
    </row>
    <row r="104" spans="2:19" x14ac:dyDescent="0.35">
      <c r="B104" s="30" t="s">
        <v>118</v>
      </c>
      <c r="C104" s="30" t="s">
        <v>119</v>
      </c>
      <c r="D104" s="30" t="s">
        <v>4</v>
      </c>
      <c r="E104" s="30" t="s">
        <v>36</v>
      </c>
      <c r="F104" s="30"/>
      <c r="G104" s="30"/>
      <c r="H104" s="30" t="s">
        <v>188</v>
      </c>
      <c r="I104" s="30" t="s">
        <v>9</v>
      </c>
      <c r="J104" s="30">
        <f ca="1">DB!R98</f>
        <v>675</v>
      </c>
      <c r="K104" s="30">
        <f ca="1">DB!S98</f>
        <v>749</v>
      </c>
      <c r="L104" s="30">
        <f ca="1">DB!T98</f>
        <v>832</v>
      </c>
      <c r="M104" s="30">
        <f ca="1">DB!U98</f>
        <v>1032</v>
      </c>
      <c r="N104" s="30" t="s">
        <v>37</v>
      </c>
      <c r="P104" s="2"/>
      <c r="Q104" s="2"/>
      <c r="R104" s="2"/>
      <c r="S104" s="2"/>
    </row>
    <row r="105" spans="2:19" x14ac:dyDescent="0.35">
      <c r="B105" s="30" t="s">
        <v>118</v>
      </c>
      <c r="C105" s="30" t="s">
        <v>119</v>
      </c>
      <c r="D105" s="30" t="s">
        <v>4</v>
      </c>
      <c r="E105" s="30" t="s">
        <v>36</v>
      </c>
      <c r="F105" s="30"/>
      <c r="G105" s="30"/>
      <c r="H105" s="30" t="s">
        <v>188</v>
      </c>
      <c r="I105" s="30" t="s">
        <v>106</v>
      </c>
      <c r="J105" s="30">
        <f ca="1">DB!R99</f>
        <v>675</v>
      </c>
      <c r="K105" s="30">
        <f ca="1">DB!S99</f>
        <v>749</v>
      </c>
      <c r="L105" s="30">
        <f ca="1">DB!T99</f>
        <v>832</v>
      </c>
      <c r="M105" s="30">
        <f ca="1">DB!U99</f>
        <v>1032</v>
      </c>
      <c r="N105" s="30" t="s">
        <v>37</v>
      </c>
      <c r="P105" s="2"/>
      <c r="Q105" s="2"/>
      <c r="R105" s="2"/>
      <c r="S105" s="2"/>
    </row>
    <row r="106" spans="2:19" x14ac:dyDescent="0.35">
      <c r="B106" s="30" t="s">
        <v>118</v>
      </c>
      <c r="C106" s="30" t="s">
        <v>119</v>
      </c>
      <c r="D106" s="30" t="s">
        <v>4</v>
      </c>
      <c r="E106" s="30" t="s">
        <v>36</v>
      </c>
      <c r="F106" s="30"/>
      <c r="G106" s="30"/>
      <c r="H106" s="30" t="s">
        <v>188</v>
      </c>
      <c r="I106" s="30" t="s">
        <v>107</v>
      </c>
      <c r="J106" s="30">
        <f ca="1">DB!R100</f>
        <v>675</v>
      </c>
      <c r="K106" s="30">
        <f ca="1">DB!S100</f>
        <v>749</v>
      </c>
      <c r="L106" s="30">
        <f ca="1">DB!T100</f>
        <v>832</v>
      </c>
      <c r="M106" s="30">
        <f ca="1">DB!U100</f>
        <v>1032</v>
      </c>
      <c r="N106" s="30" t="s">
        <v>37</v>
      </c>
      <c r="P106" s="2"/>
      <c r="Q106" s="2"/>
      <c r="R106" s="2"/>
      <c r="S106" s="2"/>
    </row>
    <row r="107" spans="2:19" x14ac:dyDescent="0.35">
      <c r="B107" s="30" t="s">
        <v>118</v>
      </c>
      <c r="C107" s="30" t="s">
        <v>119</v>
      </c>
      <c r="D107" s="30" t="s">
        <v>4</v>
      </c>
      <c r="E107" s="30" t="s">
        <v>36</v>
      </c>
      <c r="F107" s="30"/>
      <c r="G107" s="30"/>
      <c r="H107" s="30" t="s">
        <v>188</v>
      </c>
      <c r="I107" s="30" t="s">
        <v>108</v>
      </c>
      <c r="J107" s="30">
        <f ca="1">DB!R101</f>
        <v>675</v>
      </c>
      <c r="K107" s="30">
        <f ca="1">DB!S101</f>
        <v>749</v>
      </c>
      <c r="L107" s="30">
        <f ca="1">DB!T101</f>
        <v>832</v>
      </c>
      <c r="M107" s="30">
        <f ca="1">DB!U101</f>
        <v>1032</v>
      </c>
      <c r="N107" s="30" t="s">
        <v>37</v>
      </c>
      <c r="P107" s="2"/>
      <c r="Q107" s="2"/>
      <c r="R107" s="2"/>
      <c r="S107" s="2"/>
    </row>
    <row r="108" spans="2:19" x14ac:dyDescent="0.35">
      <c r="B108" s="30" t="s">
        <v>118</v>
      </c>
      <c r="C108" s="30" t="s">
        <v>119</v>
      </c>
      <c r="D108" s="30" t="s">
        <v>4</v>
      </c>
      <c r="E108" s="30" t="s">
        <v>38</v>
      </c>
      <c r="F108" s="30"/>
      <c r="G108" s="30"/>
      <c r="H108" s="30" t="s">
        <v>188</v>
      </c>
      <c r="I108" s="30" t="s">
        <v>10</v>
      </c>
      <c r="J108" s="30">
        <f ca="1">DB!R102</f>
        <v>689</v>
      </c>
      <c r="K108" s="30">
        <f ca="1">DB!S102</f>
        <v>764</v>
      </c>
      <c r="L108" s="30">
        <f ca="1">DB!T102</f>
        <v>849</v>
      </c>
      <c r="M108" s="30">
        <f ca="1">DB!U102</f>
        <v>1076</v>
      </c>
      <c r="N108" s="30" t="s">
        <v>37</v>
      </c>
      <c r="P108" s="2"/>
      <c r="Q108" s="2"/>
      <c r="R108" s="2"/>
      <c r="S108" s="2"/>
    </row>
    <row r="109" spans="2:19" x14ac:dyDescent="0.35">
      <c r="B109" s="30" t="s">
        <v>118</v>
      </c>
      <c r="C109" s="30" t="s">
        <v>119</v>
      </c>
      <c r="D109" s="30" t="s">
        <v>4</v>
      </c>
      <c r="E109" s="30" t="s">
        <v>38</v>
      </c>
      <c r="F109" s="30"/>
      <c r="G109" s="30"/>
      <c r="H109" s="30" t="s">
        <v>188</v>
      </c>
      <c r="I109" s="30" t="s">
        <v>11</v>
      </c>
      <c r="J109" s="30">
        <f ca="1">DB!R103</f>
        <v>689</v>
      </c>
      <c r="K109" s="30">
        <f ca="1">DB!S103</f>
        <v>764</v>
      </c>
      <c r="L109" s="30">
        <f ca="1">DB!T103</f>
        <v>849</v>
      </c>
      <c r="M109" s="30">
        <f ca="1">DB!U103</f>
        <v>1076</v>
      </c>
      <c r="N109" s="30" t="s">
        <v>37</v>
      </c>
      <c r="P109" s="2"/>
      <c r="Q109" s="2"/>
      <c r="R109" s="2"/>
      <c r="S109" s="2"/>
    </row>
    <row r="110" spans="2:19" x14ac:dyDescent="0.35">
      <c r="B110" s="30" t="s">
        <v>118</v>
      </c>
      <c r="C110" s="30" t="s">
        <v>119</v>
      </c>
      <c r="D110" s="30" t="s">
        <v>4</v>
      </c>
      <c r="E110" s="30" t="s">
        <v>38</v>
      </c>
      <c r="F110" s="30"/>
      <c r="G110" s="30"/>
      <c r="H110" s="30" t="s">
        <v>188</v>
      </c>
      <c r="I110" s="30" t="s">
        <v>109</v>
      </c>
      <c r="J110" s="30">
        <f ca="1">DB!R104</f>
        <v>689</v>
      </c>
      <c r="K110" s="30">
        <f ca="1">DB!S104</f>
        <v>764</v>
      </c>
      <c r="L110" s="30">
        <f ca="1">DB!T104</f>
        <v>849</v>
      </c>
      <c r="M110" s="30">
        <f ca="1">DB!U104</f>
        <v>1076</v>
      </c>
      <c r="N110" s="30" t="s">
        <v>37</v>
      </c>
      <c r="P110" s="2"/>
      <c r="Q110" s="2"/>
      <c r="R110" s="2"/>
      <c r="S110" s="2"/>
    </row>
    <row r="111" spans="2:19" x14ac:dyDescent="0.35">
      <c r="B111" s="30" t="s">
        <v>118</v>
      </c>
      <c r="C111" s="30" t="s">
        <v>119</v>
      </c>
      <c r="D111" s="30" t="s">
        <v>4</v>
      </c>
      <c r="E111" s="30" t="s">
        <v>38</v>
      </c>
      <c r="F111" s="30"/>
      <c r="G111" s="30"/>
      <c r="H111" s="30" t="s">
        <v>188</v>
      </c>
      <c r="I111" s="30" t="s">
        <v>110</v>
      </c>
      <c r="J111" s="30">
        <f ca="1">DB!R105</f>
        <v>689</v>
      </c>
      <c r="K111" s="30">
        <f ca="1">DB!S105</f>
        <v>764</v>
      </c>
      <c r="L111" s="30">
        <f ca="1">DB!T105</f>
        <v>849</v>
      </c>
      <c r="M111" s="30">
        <f ca="1">DB!U105</f>
        <v>1076</v>
      </c>
      <c r="N111" s="30" t="s">
        <v>37</v>
      </c>
      <c r="P111" s="2"/>
      <c r="Q111" s="2"/>
      <c r="R111" s="2"/>
      <c r="S111" s="2"/>
    </row>
    <row r="112" spans="2:19" x14ac:dyDescent="0.35">
      <c r="B112" s="30" t="s">
        <v>118</v>
      </c>
      <c r="C112" s="30" t="s">
        <v>119</v>
      </c>
      <c r="D112" s="30" t="s">
        <v>4</v>
      </c>
      <c r="E112" s="30" t="s">
        <v>39</v>
      </c>
      <c r="F112" s="30"/>
      <c r="G112" s="30"/>
      <c r="H112" s="30" t="s">
        <v>188</v>
      </c>
      <c r="I112" s="30" t="s">
        <v>111</v>
      </c>
      <c r="J112" s="30">
        <f ca="1">DB!R106</f>
        <v>717</v>
      </c>
      <c r="K112" s="30">
        <f ca="1">DB!S106</f>
        <v>795</v>
      </c>
      <c r="L112" s="30">
        <f ca="1">DB!T106</f>
        <v>883</v>
      </c>
      <c r="M112" s="30">
        <f ca="1">DB!U106</f>
        <v>1055</v>
      </c>
      <c r="N112" s="30" t="s">
        <v>37</v>
      </c>
      <c r="P112" s="2"/>
      <c r="Q112" s="2"/>
      <c r="R112" s="2"/>
      <c r="S112" s="2"/>
    </row>
    <row r="113" spans="2:19" x14ac:dyDescent="0.35">
      <c r="B113" s="30" t="s">
        <v>118</v>
      </c>
      <c r="C113" s="30" t="s">
        <v>119</v>
      </c>
      <c r="D113" s="30" t="s">
        <v>4</v>
      </c>
      <c r="E113" s="30" t="s">
        <v>39</v>
      </c>
      <c r="F113" s="30"/>
      <c r="G113" s="30"/>
      <c r="H113" s="30" t="s">
        <v>188</v>
      </c>
      <c r="I113" s="30" t="s">
        <v>112</v>
      </c>
      <c r="J113" s="30">
        <f ca="1">DB!R107</f>
        <v>717</v>
      </c>
      <c r="K113" s="30">
        <f ca="1">DB!S107</f>
        <v>795</v>
      </c>
      <c r="L113" s="30">
        <f ca="1">DB!T107</f>
        <v>883</v>
      </c>
      <c r="M113" s="30">
        <f ca="1">DB!U107</f>
        <v>1055</v>
      </c>
      <c r="N113" s="30" t="s">
        <v>37</v>
      </c>
      <c r="P113" s="2"/>
      <c r="Q113" s="2"/>
      <c r="R113" s="2"/>
      <c r="S113" s="2"/>
    </row>
    <row r="114" spans="2:19" x14ac:dyDescent="0.35">
      <c r="B114" s="30" t="s">
        <v>118</v>
      </c>
      <c r="C114" s="30" t="s">
        <v>119</v>
      </c>
      <c r="D114" s="30" t="s">
        <v>4</v>
      </c>
      <c r="E114" s="30" t="s">
        <v>39</v>
      </c>
      <c r="F114" s="30"/>
      <c r="G114" s="30"/>
      <c r="H114" s="30" t="s">
        <v>188</v>
      </c>
      <c r="I114" s="30" t="s">
        <v>12</v>
      </c>
      <c r="J114" s="30">
        <f ca="1">DB!R108</f>
        <v>717</v>
      </c>
      <c r="K114" s="30">
        <f ca="1">DB!S108</f>
        <v>795</v>
      </c>
      <c r="L114" s="30">
        <f ca="1">DB!T108</f>
        <v>883</v>
      </c>
      <c r="M114" s="30">
        <f ca="1">DB!U108</f>
        <v>1055</v>
      </c>
      <c r="N114" s="30" t="s">
        <v>37</v>
      </c>
      <c r="P114" s="2"/>
      <c r="Q114" s="2"/>
      <c r="R114" s="2"/>
      <c r="S114" s="2"/>
    </row>
    <row r="115" spans="2:19" x14ac:dyDescent="0.35">
      <c r="B115" s="30" t="s">
        <v>118</v>
      </c>
      <c r="C115" s="30" t="s">
        <v>119</v>
      </c>
      <c r="D115" s="30" t="s">
        <v>4</v>
      </c>
      <c r="E115" s="30" t="s">
        <v>39</v>
      </c>
      <c r="F115" s="30"/>
      <c r="G115" s="30"/>
      <c r="H115" s="30" t="s">
        <v>188</v>
      </c>
      <c r="I115" s="30" t="s">
        <v>13</v>
      </c>
      <c r="J115" s="30">
        <f ca="1">DB!R109</f>
        <v>717</v>
      </c>
      <c r="K115" s="30">
        <f ca="1">DB!S109</f>
        <v>795</v>
      </c>
      <c r="L115" s="30">
        <f ca="1">DB!T109</f>
        <v>883</v>
      </c>
      <c r="M115" s="30">
        <f ca="1">DB!U109</f>
        <v>1055</v>
      </c>
      <c r="N115" s="30" t="s">
        <v>37</v>
      </c>
      <c r="P115" s="2"/>
      <c r="Q115" s="2"/>
      <c r="R115" s="2"/>
      <c r="S115" s="2"/>
    </row>
    <row r="116" spans="2:19" x14ac:dyDescent="0.35">
      <c r="B116" s="30" t="s">
        <v>118</v>
      </c>
      <c r="C116" s="30" t="s">
        <v>119</v>
      </c>
      <c r="D116" s="30" t="s">
        <v>4</v>
      </c>
      <c r="E116" s="30" t="s">
        <v>113</v>
      </c>
      <c r="F116" s="30"/>
      <c r="G116" s="30"/>
      <c r="H116" s="30" t="s">
        <v>188</v>
      </c>
      <c r="I116" s="30" t="s">
        <v>40</v>
      </c>
      <c r="J116" s="30">
        <f ca="1">DB!R110</f>
        <v>638</v>
      </c>
      <c r="K116" s="30">
        <f ca="1">DB!S110</f>
        <v>708</v>
      </c>
      <c r="L116" s="30">
        <f ca="1">DB!T110</f>
        <v>785</v>
      </c>
      <c r="M116" s="30">
        <f ca="1">DB!U110</f>
        <v>1037</v>
      </c>
      <c r="N116" s="30" t="s">
        <v>37</v>
      </c>
      <c r="P116" s="2"/>
      <c r="Q116" s="2"/>
      <c r="R116" s="2"/>
      <c r="S116" s="2"/>
    </row>
    <row r="117" spans="2:19" x14ac:dyDescent="0.35">
      <c r="B117" s="30" t="s">
        <v>118</v>
      </c>
      <c r="C117" s="30" t="s">
        <v>119</v>
      </c>
      <c r="D117" s="30" t="s">
        <v>4</v>
      </c>
      <c r="E117" s="30" t="s">
        <v>113</v>
      </c>
      <c r="F117" s="30"/>
      <c r="G117" s="30"/>
      <c r="H117" s="30" t="s">
        <v>188</v>
      </c>
      <c r="I117" s="30" t="s">
        <v>41</v>
      </c>
      <c r="J117" s="30">
        <f ca="1">DB!R111</f>
        <v>638</v>
      </c>
      <c r="K117" s="30">
        <f ca="1">DB!S111</f>
        <v>708</v>
      </c>
      <c r="L117" s="30">
        <f ca="1">DB!T111</f>
        <v>785</v>
      </c>
      <c r="M117" s="30">
        <f ca="1">DB!U111</f>
        <v>1037</v>
      </c>
      <c r="N117" s="30" t="s">
        <v>37</v>
      </c>
      <c r="P117" s="2"/>
      <c r="Q117" s="2"/>
      <c r="R117" s="2"/>
      <c r="S117" s="2"/>
    </row>
    <row r="118" spans="2:19" x14ac:dyDescent="0.35">
      <c r="B118" s="30" t="s">
        <v>118</v>
      </c>
      <c r="C118" s="30" t="s">
        <v>119</v>
      </c>
      <c r="D118" s="30" t="s">
        <v>4</v>
      </c>
      <c r="E118" s="30" t="s">
        <v>113</v>
      </c>
      <c r="F118" s="30"/>
      <c r="G118" s="30"/>
      <c r="H118" s="30" t="s">
        <v>188</v>
      </c>
      <c r="I118" s="30" t="s">
        <v>42</v>
      </c>
      <c r="J118" s="30">
        <f ca="1">DB!R112</f>
        <v>638</v>
      </c>
      <c r="K118" s="30">
        <f ca="1">DB!S112</f>
        <v>708</v>
      </c>
      <c r="L118" s="30">
        <f ca="1">DB!T112</f>
        <v>785</v>
      </c>
      <c r="M118" s="30">
        <f ca="1">DB!U112</f>
        <v>1037</v>
      </c>
      <c r="N118" s="30" t="s">
        <v>37</v>
      </c>
      <c r="P118" s="2"/>
      <c r="Q118" s="2"/>
      <c r="R118" s="2"/>
      <c r="S118" s="2"/>
    </row>
    <row r="119" spans="2:19" x14ac:dyDescent="0.35">
      <c r="B119" s="30" t="s">
        <v>118</v>
      </c>
      <c r="C119" s="30" t="s">
        <v>119</v>
      </c>
      <c r="D119" s="30" t="s">
        <v>4</v>
      </c>
      <c r="E119" s="30" t="s">
        <v>113</v>
      </c>
      <c r="F119" s="30"/>
      <c r="G119" s="30"/>
      <c r="H119" s="30" t="s">
        <v>188</v>
      </c>
      <c r="I119" s="30" t="s">
        <v>43</v>
      </c>
      <c r="J119" s="30">
        <f ca="1">DB!R113</f>
        <v>638</v>
      </c>
      <c r="K119" s="30">
        <f ca="1">DB!S113</f>
        <v>708</v>
      </c>
      <c r="L119" s="30">
        <f ca="1">DB!T113</f>
        <v>785</v>
      </c>
      <c r="M119" s="30">
        <f ca="1">DB!U113</f>
        <v>1037</v>
      </c>
      <c r="N119" s="30" t="s">
        <v>37</v>
      </c>
      <c r="P119" s="2"/>
      <c r="Q119" s="2"/>
      <c r="R119" s="2"/>
      <c r="S119" s="2"/>
    </row>
    <row r="120" spans="2:19" x14ac:dyDescent="0.35">
      <c r="B120" s="30" t="s">
        <v>118</v>
      </c>
      <c r="C120" s="30" t="s">
        <v>119</v>
      </c>
      <c r="D120" s="30" t="s">
        <v>4</v>
      </c>
      <c r="E120" s="30" t="s">
        <v>113</v>
      </c>
      <c r="F120" s="30"/>
      <c r="G120" s="30"/>
      <c r="H120" s="30" t="s">
        <v>188</v>
      </c>
      <c r="I120" s="30" t="s">
        <v>44</v>
      </c>
      <c r="J120" s="30">
        <f ca="1">DB!R114</f>
        <v>638</v>
      </c>
      <c r="K120" s="30">
        <f ca="1">DB!S114</f>
        <v>708</v>
      </c>
      <c r="L120" s="30">
        <f ca="1">DB!T114</f>
        <v>785</v>
      </c>
      <c r="M120" s="30">
        <f ca="1">DB!U114</f>
        <v>1037</v>
      </c>
      <c r="N120" s="30" t="s">
        <v>37</v>
      </c>
      <c r="P120" s="2"/>
      <c r="Q120" s="2"/>
      <c r="R120" s="2"/>
      <c r="S120" s="2"/>
    </row>
    <row r="121" spans="2:19" x14ac:dyDescent="0.35">
      <c r="B121" s="30" t="s">
        <v>118</v>
      </c>
      <c r="C121" s="30" t="s">
        <v>119</v>
      </c>
      <c r="D121" s="30" t="s">
        <v>4</v>
      </c>
      <c r="E121" s="30" t="s">
        <v>114</v>
      </c>
      <c r="F121" s="30"/>
      <c r="G121" s="30"/>
      <c r="H121" s="30" t="s">
        <v>188</v>
      </c>
      <c r="I121" s="30" t="s">
        <v>14</v>
      </c>
      <c r="J121" s="30">
        <f ca="1">DB!R115</f>
        <v>459</v>
      </c>
      <c r="K121" s="30">
        <f ca="1">DB!S115</f>
        <v>509</v>
      </c>
      <c r="L121" s="30">
        <f ca="1">DB!T115</f>
        <v>566</v>
      </c>
      <c r="M121" s="30">
        <f ca="1">DB!U115</f>
        <v>808</v>
      </c>
      <c r="N121" s="30" t="s">
        <v>37</v>
      </c>
      <c r="P121" s="2"/>
      <c r="Q121" s="2"/>
      <c r="R121" s="2"/>
      <c r="S121" s="2"/>
    </row>
    <row r="122" spans="2:19" x14ac:dyDescent="0.35">
      <c r="B122" s="30" t="s">
        <v>118</v>
      </c>
      <c r="C122" s="30" t="s">
        <v>119</v>
      </c>
      <c r="D122" s="30" t="s">
        <v>4</v>
      </c>
      <c r="E122" s="30" t="s">
        <v>114</v>
      </c>
      <c r="F122" s="30"/>
      <c r="G122" s="30"/>
      <c r="H122" s="30" t="s">
        <v>188</v>
      </c>
      <c r="I122" s="30" t="s">
        <v>115</v>
      </c>
      <c r="J122" s="30">
        <f ca="1">DB!R116</f>
        <v>459</v>
      </c>
      <c r="K122" s="30">
        <f ca="1">DB!S116</f>
        <v>509</v>
      </c>
      <c r="L122" s="30">
        <f ca="1">DB!T116</f>
        <v>566</v>
      </c>
      <c r="M122" s="30">
        <f ca="1">DB!U116</f>
        <v>808</v>
      </c>
      <c r="N122" s="30" t="s">
        <v>37</v>
      </c>
      <c r="P122" s="2"/>
      <c r="Q122" s="2"/>
      <c r="R122" s="2"/>
      <c r="S122" s="2"/>
    </row>
    <row r="123" spans="2:19" x14ac:dyDescent="0.35">
      <c r="B123" s="30" t="s">
        <v>118</v>
      </c>
      <c r="C123" s="30" t="s">
        <v>119</v>
      </c>
      <c r="D123" s="30" t="s">
        <v>4</v>
      </c>
      <c r="E123" s="30" t="s">
        <v>114</v>
      </c>
      <c r="F123" s="30"/>
      <c r="G123" s="30"/>
      <c r="H123" s="30" t="s">
        <v>188</v>
      </c>
      <c r="I123" s="30" t="s">
        <v>15</v>
      </c>
      <c r="J123" s="30">
        <f ca="1">DB!R117</f>
        <v>459</v>
      </c>
      <c r="K123" s="30">
        <f ca="1">DB!S117</f>
        <v>509</v>
      </c>
      <c r="L123" s="30">
        <f ca="1">DB!T117</f>
        <v>566</v>
      </c>
      <c r="M123" s="30">
        <f ca="1">DB!U117</f>
        <v>808</v>
      </c>
      <c r="N123" s="30" t="s">
        <v>37</v>
      </c>
      <c r="P123" s="2"/>
      <c r="Q123" s="2"/>
      <c r="R123" s="2"/>
      <c r="S123" s="2"/>
    </row>
    <row r="124" spans="2:19" x14ac:dyDescent="0.35">
      <c r="B124" s="30" t="s">
        <v>118</v>
      </c>
      <c r="C124" s="30" t="s">
        <v>119</v>
      </c>
      <c r="D124" s="30" t="s">
        <v>4</v>
      </c>
      <c r="E124" s="30" t="s">
        <v>116</v>
      </c>
      <c r="F124" s="30"/>
      <c r="G124" s="30"/>
      <c r="H124" s="30" t="s">
        <v>188</v>
      </c>
      <c r="I124" s="30" t="s">
        <v>45</v>
      </c>
      <c r="J124" s="30">
        <f ca="1">DB!R118</f>
        <v>459</v>
      </c>
      <c r="K124" s="30">
        <f ca="1">DB!S118</f>
        <v>509</v>
      </c>
      <c r="L124" s="30">
        <f ca="1">DB!T118</f>
        <v>566</v>
      </c>
      <c r="M124" s="30">
        <f ca="1">DB!U118</f>
        <v>808</v>
      </c>
      <c r="N124" s="30" t="s">
        <v>37</v>
      </c>
      <c r="P124" s="2"/>
      <c r="Q124" s="2"/>
      <c r="R124" s="2"/>
      <c r="S124" s="2"/>
    </row>
    <row r="125" spans="2:19" x14ac:dyDescent="0.35">
      <c r="B125" s="30" t="s">
        <v>118</v>
      </c>
      <c r="C125" s="30" t="s">
        <v>119</v>
      </c>
      <c r="D125" s="30" t="s">
        <v>4</v>
      </c>
      <c r="E125" s="30" t="s">
        <v>116</v>
      </c>
      <c r="F125" s="30"/>
      <c r="G125" s="30"/>
      <c r="H125" s="30" t="s">
        <v>188</v>
      </c>
      <c r="I125" s="30" t="s">
        <v>117</v>
      </c>
      <c r="J125" s="30">
        <f ca="1">DB!R119</f>
        <v>459</v>
      </c>
      <c r="K125" s="30">
        <f ca="1">DB!S119</f>
        <v>509</v>
      </c>
      <c r="L125" s="30">
        <f ca="1">DB!T119</f>
        <v>566</v>
      </c>
      <c r="M125" s="30">
        <f ca="1">DB!U119</f>
        <v>808</v>
      </c>
      <c r="N125" s="30" t="s">
        <v>37</v>
      </c>
      <c r="P125" s="2"/>
      <c r="Q125" s="2"/>
      <c r="R125" s="2"/>
      <c r="S125" s="2"/>
    </row>
    <row r="126" spans="2:19" x14ac:dyDescent="0.35">
      <c r="B126" s="30" t="s">
        <v>118</v>
      </c>
      <c r="C126" s="30" t="s">
        <v>119</v>
      </c>
      <c r="D126" s="30" t="s">
        <v>4</v>
      </c>
      <c r="E126" s="30" t="s">
        <v>116</v>
      </c>
      <c r="F126" s="30"/>
      <c r="G126" s="30"/>
      <c r="H126" s="30" t="s">
        <v>188</v>
      </c>
      <c r="I126" s="30" t="s">
        <v>16</v>
      </c>
      <c r="J126" s="30">
        <f ca="1">DB!R120</f>
        <v>459</v>
      </c>
      <c r="K126" s="30">
        <f ca="1">DB!S120</f>
        <v>509</v>
      </c>
      <c r="L126" s="30">
        <f ca="1">DB!T120</f>
        <v>566</v>
      </c>
      <c r="M126" s="30">
        <f ca="1">DB!U120</f>
        <v>808</v>
      </c>
      <c r="N126" s="30" t="s">
        <v>37</v>
      </c>
      <c r="P126" s="2"/>
      <c r="Q126" s="2"/>
      <c r="R126" s="2"/>
      <c r="S126" s="2"/>
    </row>
    <row r="127" spans="2:19" x14ac:dyDescent="0.35">
      <c r="B127" s="30" t="s">
        <v>118</v>
      </c>
      <c r="C127" s="30" t="s">
        <v>119</v>
      </c>
      <c r="D127" s="30" t="s">
        <v>4</v>
      </c>
      <c r="E127" s="30" t="s">
        <v>46</v>
      </c>
      <c r="F127" s="30"/>
      <c r="G127" s="30"/>
      <c r="H127" s="30" t="s">
        <v>188</v>
      </c>
      <c r="I127" s="30" t="s">
        <v>47</v>
      </c>
      <c r="J127" s="30">
        <f ca="1">DB!R121</f>
        <v>250</v>
      </c>
      <c r="K127" s="30">
        <f ca="1">DB!S121</f>
        <v>278</v>
      </c>
      <c r="L127" s="30">
        <f ca="1">DB!T121</f>
        <v>389</v>
      </c>
      <c r="M127" s="30">
        <f ca="1">DB!U121</f>
        <v>499</v>
      </c>
      <c r="N127" s="30" t="s">
        <v>37</v>
      </c>
      <c r="P127" s="2"/>
      <c r="Q127" s="2"/>
      <c r="R127" s="2"/>
      <c r="S127" s="2"/>
    </row>
    <row r="128" spans="2:19" x14ac:dyDescent="0.35">
      <c r="B128" s="30" t="s">
        <v>118</v>
      </c>
      <c r="C128" s="30" t="s">
        <v>119</v>
      </c>
      <c r="D128" s="30" t="s">
        <v>5</v>
      </c>
      <c r="E128" s="30" t="s">
        <v>36</v>
      </c>
      <c r="F128" s="30"/>
      <c r="G128" s="30"/>
      <c r="H128" s="30" t="s">
        <v>188</v>
      </c>
      <c r="I128" s="30" t="s">
        <v>9</v>
      </c>
      <c r="J128" s="30">
        <f ca="1">DB!R122</f>
        <v>701</v>
      </c>
      <c r="K128" s="30">
        <f ca="1">DB!S122</f>
        <v>779</v>
      </c>
      <c r="L128" s="30">
        <f ca="1">DB!T122</f>
        <v>865</v>
      </c>
      <c r="M128" s="30">
        <f ca="1">DB!U122</f>
        <v>1020</v>
      </c>
      <c r="N128" s="30" t="s">
        <v>37</v>
      </c>
      <c r="P128" s="2"/>
      <c r="Q128" s="2"/>
      <c r="R128" s="2"/>
      <c r="S128" s="2"/>
    </row>
    <row r="129" spans="2:19" x14ac:dyDescent="0.35">
      <c r="B129" s="30" t="s">
        <v>118</v>
      </c>
      <c r="C129" s="30" t="s">
        <v>119</v>
      </c>
      <c r="D129" s="30" t="s">
        <v>5</v>
      </c>
      <c r="E129" s="30" t="s">
        <v>36</v>
      </c>
      <c r="F129" s="30"/>
      <c r="G129" s="30"/>
      <c r="H129" s="30" t="s">
        <v>188</v>
      </c>
      <c r="I129" s="30" t="s">
        <v>106</v>
      </c>
      <c r="J129" s="30">
        <f ca="1">DB!R123</f>
        <v>701</v>
      </c>
      <c r="K129" s="30">
        <f ca="1">DB!S123</f>
        <v>779</v>
      </c>
      <c r="L129" s="30">
        <f ca="1">DB!T123</f>
        <v>865</v>
      </c>
      <c r="M129" s="30">
        <f ca="1">DB!U123</f>
        <v>1020</v>
      </c>
      <c r="N129" s="30" t="s">
        <v>37</v>
      </c>
      <c r="P129" s="2"/>
      <c r="Q129" s="2"/>
      <c r="R129" s="2"/>
      <c r="S129" s="2"/>
    </row>
    <row r="130" spans="2:19" x14ac:dyDescent="0.35">
      <c r="B130" s="30" t="s">
        <v>118</v>
      </c>
      <c r="C130" s="30" t="s">
        <v>119</v>
      </c>
      <c r="D130" s="30" t="s">
        <v>5</v>
      </c>
      <c r="E130" s="30" t="s">
        <v>36</v>
      </c>
      <c r="F130" s="30"/>
      <c r="G130" s="30"/>
      <c r="H130" s="30" t="s">
        <v>188</v>
      </c>
      <c r="I130" s="30" t="s">
        <v>107</v>
      </c>
      <c r="J130" s="30">
        <f ca="1">DB!R124</f>
        <v>701</v>
      </c>
      <c r="K130" s="30">
        <f ca="1">DB!S124</f>
        <v>779</v>
      </c>
      <c r="L130" s="30">
        <f ca="1">DB!T124</f>
        <v>865</v>
      </c>
      <c r="M130" s="30">
        <f ca="1">DB!U124</f>
        <v>1020</v>
      </c>
      <c r="N130" s="30" t="s">
        <v>37</v>
      </c>
      <c r="P130" s="2"/>
      <c r="Q130" s="2"/>
      <c r="R130" s="2"/>
      <c r="S130" s="2"/>
    </row>
    <row r="131" spans="2:19" x14ac:dyDescent="0.35">
      <c r="B131" s="30" t="s">
        <v>118</v>
      </c>
      <c r="C131" s="30" t="s">
        <v>119</v>
      </c>
      <c r="D131" s="30" t="s">
        <v>5</v>
      </c>
      <c r="E131" s="30" t="s">
        <v>36</v>
      </c>
      <c r="F131" s="30"/>
      <c r="G131" s="30"/>
      <c r="H131" s="30" t="s">
        <v>188</v>
      </c>
      <c r="I131" s="30" t="s">
        <v>108</v>
      </c>
      <c r="J131" s="30">
        <f ca="1">DB!R125</f>
        <v>701</v>
      </c>
      <c r="K131" s="30">
        <f ca="1">DB!S125</f>
        <v>779</v>
      </c>
      <c r="L131" s="30">
        <f ca="1">DB!T125</f>
        <v>865</v>
      </c>
      <c r="M131" s="30">
        <f ca="1">DB!U125</f>
        <v>1020</v>
      </c>
      <c r="N131" s="30" t="s">
        <v>37</v>
      </c>
      <c r="P131" s="2"/>
      <c r="Q131" s="2"/>
      <c r="R131" s="2"/>
      <c r="S131" s="2"/>
    </row>
    <row r="132" spans="2:19" x14ac:dyDescent="0.35">
      <c r="B132" s="30" t="s">
        <v>118</v>
      </c>
      <c r="C132" s="30" t="s">
        <v>119</v>
      </c>
      <c r="D132" s="30" t="s">
        <v>5</v>
      </c>
      <c r="E132" s="30" t="s">
        <v>38</v>
      </c>
      <c r="F132" s="30"/>
      <c r="G132" s="30"/>
      <c r="H132" s="30" t="s">
        <v>188</v>
      </c>
      <c r="I132" s="30" t="s">
        <v>10</v>
      </c>
      <c r="J132" s="30">
        <f ca="1">DB!R126</f>
        <v>683</v>
      </c>
      <c r="K132" s="30">
        <f ca="1">DB!S126</f>
        <v>759</v>
      </c>
      <c r="L132" s="30">
        <f ca="1">DB!T126</f>
        <v>843</v>
      </c>
      <c r="M132" s="30">
        <f ca="1">DB!U126</f>
        <v>998</v>
      </c>
      <c r="N132" s="30" t="s">
        <v>37</v>
      </c>
      <c r="P132" s="2"/>
      <c r="Q132" s="2"/>
      <c r="R132" s="2"/>
      <c r="S132" s="2"/>
    </row>
    <row r="133" spans="2:19" x14ac:dyDescent="0.35">
      <c r="B133" s="30" t="s">
        <v>118</v>
      </c>
      <c r="C133" s="30" t="s">
        <v>119</v>
      </c>
      <c r="D133" s="30" t="s">
        <v>5</v>
      </c>
      <c r="E133" s="30" t="s">
        <v>38</v>
      </c>
      <c r="F133" s="30"/>
      <c r="G133" s="30"/>
      <c r="H133" s="30" t="s">
        <v>188</v>
      </c>
      <c r="I133" s="30" t="s">
        <v>11</v>
      </c>
      <c r="J133" s="30">
        <f ca="1">DB!R127</f>
        <v>683</v>
      </c>
      <c r="K133" s="30">
        <f ca="1">DB!S127</f>
        <v>759</v>
      </c>
      <c r="L133" s="30">
        <f ca="1">DB!T127</f>
        <v>843</v>
      </c>
      <c r="M133" s="30">
        <f ca="1">DB!U127</f>
        <v>998</v>
      </c>
      <c r="N133" s="30" t="s">
        <v>37</v>
      </c>
      <c r="P133" s="2"/>
      <c r="Q133" s="2"/>
      <c r="R133" s="2"/>
      <c r="S133" s="2"/>
    </row>
    <row r="134" spans="2:19" x14ac:dyDescent="0.35">
      <c r="B134" s="30" t="s">
        <v>118</v>
      </c>
      <c r="C134" s="30" t="s">
        <v>119</v>
      </c>
      <c r="D134" s="30" t="s">
        <v>5</v>
      </c>
      <c r="E134" s="30" t="s">
        <v>38</v>
      </c>
      <c r="F134" s="30"/>
      <c r="G134" s="30"/>
      <c r="H134" s="30" t="s">
        <v>188</v>
      </c>
      <c r="I134" s="30" t="s">
        <v>109</v>
      </c>
      <c r="J134" s="30">
        <f ca="1">DB!R128</f>
        <v>683</v>
      </c>
      <c r="K134" s="30">
        <f ca="1">DB!S128</f>
        <v>759</v>
      </c>
      <c r="L134" s="30">
        <f ca="1">DB!T128</f>
        <v>843</v>
      </c>
      <c r="M134" s="30">
        <f ca="1">DB!U128</f>
        <v>998</v>
      </c>
      <c r="N134" s="30" t="s">
        <v>37</v>
      </c>
      <c r="P134" s="2"/>
      <c r="Q134" s="2"/>
      <c r="R134" s="2"/>
      <c r="S134" s="2"/>
    </row>
    <row r="135" spans="2:19" x14ac:dyDescent="0.35">
      <c r="B135" s="30" t="s">
        <v>118</v>
      </c>
      <c r="C135" s="30" t="s">
        <v>119</v>
      </c>
      <c r="D135" s="30" t="s">
        <v>5</v>
      </c>
      <c r="E135" s="30" t="s">
        <v>38</v>
      </c>
      <c r="F135" s="30"/>
      <c r="G135" s="30"/>
      <c r="H135" s="30" t="s">
        <v>188</v>
      </c>
      <c r="I135" s="30" t="s">
        <v>110</v>
      </c>
      <c r="J135" s="30">
        <f ca="1">DB!R129</f>
        <v>683</v>
      </c>
      <c r="K135" s="30">
        <f ca="1">DB!S129</f>
        <v>759</v>
      </c>
      <c r="L135" s="30">
        <f ca="1">DB!T129</f>
        <v>843</v>
      </c>
      <c r="M135" s="30">
        <f ca="1">DB!U129</f>
        <v>998</v>
      </c>
      <c r="N135" s="30" t="s">
        <v>37</v>
      </c>
      <c r="P135" s="2"/>
      <c r="Q135" s="2"/>
      <c r="R135" s="2"/>
      <c r="S135" s="2"/>
    </row>
    <row r="136" spans="2:19" x14ac:dyDescent="0.35">
      <c r="B136" s="30" t="s">
        <v>118</v>
      </c>
      <c r="C136" s="30" t="s">
        <v>119</v>
      </c>
      <c r="D136" s="30" t="s">
        <v>5</v>
      </c>
      <c r="E136" s="30" t="s">
        <v>39</v>
      </c>
      <c r="F136" s="30"/>
      <c r="G136" s="30"/>
      <c r="H136" s="30" t="s">
        <v>188</v>
      </c>
      <c r="I136" s="30" t="s">
        <v>111</v>
      </c>
      <c r="J136" s="30">
        <f ca="1">DB!R130</f>
        <v>648</v>
      </c>
      <c r="K136" s="30">
        <f ca="1">DB!S130</f>
        <v>719</v>
      </c>
      <c r="L136" s="30">
        <f ca="1">DB!T130</f>
        <v>799</v>
      </c>
      <c r="M136" s="30">
        <f ca="1">DB!U130</f>
        <v>965</v>
      </c>
      <c r="N136" s="30" t="s">
        <v>37</v>
      </c>
      <c r="P136" s="2"/>
      <c r="Q136" s="2"/>
      <c r="R136" s="2"/>
      <c r="S136" s="2"/>
    </row>
    <row r="137" spans="2:19" x14ac:dyDescent="0.35">
      <c r="B137" s="30" t="s">
        <v>118</v>
      </c>
      <c r="C137" s="30" t="s">
        <v>119</v>
      </c>
      <c r="D137" s="30" t="s">
        <v>5</v>
      </c>
      <c r="E137" s="30" t="s">
        <v>39</v>
      </c>
      <c r="F137" s="30"/>
      <c r="G137" s="30"/>
      <c r="H137" s="30" t="s">
        <v>188</v>
      </c>
      <c r="I137" s="30" t="s">
        <v>112</v>
      </c>
      <c r="J137" s="30">
        <f ca="1">DB!R131</f>
        <v>648</v>
      </c>
      <c r="K137" s="30">
        <f ca="1">DB!S131</f>
        <v>719</v>
      </c>
      <c r="L137" s="30">
        <f ca="1">DB!T131</f>
        <v>799</v>
      </c>
      <c r="M137" s="30">
        <f ca="1">DB!U131</f>
        <v>965</v>
      </c>
      <c r="N137" s="30" t="s">
        <v>37</v>
      </c>
      <c r="P137" s="2"/>
      <c r="Q137" s="2"/>
      <c r="R137" s="2"/>
      <c r="S137" s="2"/>
    </row>
    <row r="138" spans="2:19" x14ac:dyDescent="0.35">
      <c r="B138" s="30" t="s">
        <v>118</v>
      </c>
      <c r="C138" s="30" t="s">
        <v>119</v>
      </c>
      <c r="D138" s="30" t="s">
        <v>5</v>
      </c>
      <c r="E138" s="30" t="s">
        <v>39</v>
      </c>
      <c r="F138" s="30"/>
      <c r="G138" s="30"/>
      <c r="H138" s="30" t="s">
        <v>188</v>
      </c>
      <c r="I138" s="30" t="s">
        <v>12</v>
      </c>
      <c r="J138" s="30">
        <f ca="1">DB!R132</f>
        <v>648</v>
      </c>
      <c r="K138" s="30">
        <f ca="1">DB!S132</f>
        <v>719</v>
      </c>
      <c r="L138" s="30">
        <f ca="1">DB!T132</f>
        <v>799</v>
      </c>
      <c r="M138" s="30">
        <f ca="1">DB!U132</f>
        <v>965</v>
      </c>
      <c r="N138" s="30" t="s">
        <v>37</v>
      </c>
      <c r="P138" s="2"/>
      <c r="Q138" s="2"/>
      <c r="R138" s="2"/>
      <c r="S138" s="2"/>
    </row>
    <row r="139" spans="2:19" x14ac:dyDescent="0.35">
      <c r="B139" s="30" t="s">
        <v>118</v>
      </c>
      <c r="C139" s="30" t="s">
        <v>119</v>
      </c>
      <c r="D139" s="30" t="s">
        <v>5</v>
      </c>
      <c r="E139" s="30" t="s">
        <v>39</v>
      </c>
      <c r="F139" s="30"/>
      <c r="G139" s="30"/>
      <c r="H139" s="30" t="s">
        <v>188</v>
      </c>
      <c r="I139" s="30" t="s">
        <v>13</v>
      </c>
      <c r="J139" s="30">
        <f ca="1">DB!R133</f>
        <v>648</v>
      </c>
      <c r="K139" s="30">
        <f ca="1">DB!S133</f>
        <v>719</v>
      </c>
      <c r="L139" s="30">
        <f ca="1">DB!T133</f>
        <v>799</v>
      </c>
      <c r="M139" s="30">
        <f ca="1">DB!U133</f>
        <v>965</v>
      </c>
      <c r="N139" s="30" t="s">
        <v>37</v>
      </c>
      <c r="P139" s="2"/>
      <c r="Q139" s="2"/>
      <c r="R139" s="2"/>
      <c r="S139" s="2"/>
    </row>
    <row r="140" spans="2:19" x14ac:dyDescent="0.35">
      <c r="B140" s="30" t="s">
        <v>118</v>
      </c>
      <c r="C140" s="30" t="s">
        <v>119</v>
      </c>
      <c r="D140" s="30" t="s">
        <v>5</v>
      </c>
      <c r="E140" s="30" t="s">
        <v>113</v>
      </c>
      <c r="F140" s="30"/>
      <c r="G140" s="30"/>
      <c r="H140" s="30" t="s">
        <v>188</v>
      </c>
      <c r="I140" s="30" t="s">
        <v>40</v>
      </c>
      <c r="J140" s="30">
        <f ca="1">DB!R134</f>
        <v>719</v>
      </c>
      <c r="K140" s="30">
        <f ca="1">DB!S134</f>
        <v>799</v>
      </c>
      <c r="L140" s="30">
        <f ca="1">DB!T134</f>
        <v>887</v>
      </c>
      <c r="M140" s="30">
        <f ca="1">DB!U134</f>
        <v>1087</v>
      </c>
      <c r="N140" s="30" t="s">
        <v>37</v>
      </c>
      <c r="P140" s="2"/>
      <c r="Q140" s="2"/>
      <c r="R140" s="2"/>
      <c r="S140" s="2"/>
    </row>
    <row r="141" spans="2:19" x14ac:dyDescent="0.35">
      <c r="B141" s="30" t="s">
        <v>118</v>
      </c>
      <c r="C141" s="30" t="s">
        <v>119</v>
      </c>
      <c r="D141" s="30" t="s">
        <v>5</v>
      </c>
      <c r="E141" s="30" t="s">
        <v>113</v>
      </c>
      <c r="F141" s="30"/>
      <c r="G141" s="30"/>
      <c r="H141" s="30" t="s">
        <v>188</v>
      </c>
      <c r="I141" s="30" t="s">
        <v>41</v>
      </c>
      <c r="J141" s="30">
        <f ca="1">DB!R135</f>
        <v>719</v>
      </c>
      <c r="K141" s="30">
        <f ca="1">DB!S135</f>
        <v>799</v>
      </c>
      <c r="L141" s="30">
        <f ca="1">DB!T135</f>
        <v>887</v>
      </c>
      <c r="M141" s="30">
        <f ca="1">DB!U135</f>
        <v>1087</v>
      </c>
      <c r="N141" s="30" t="s">
        <v>37</v>
      </c>
      <c r="P141" s="2"/>
      <c r="Q141" s="2"/>
      <c r="R141" s="2"/>
      <c r="S141" s="2"/>
    </row>
    <row r="142" spans="2:19" x14ac:dyDescent="0.35">
      <c r="B142" s="30" t="s">
        <v>118</v>
      </c>
      <c r="C142" s="30" t="s">
        <v>119</v>
      </c>
      <c r="D142" s="30" t="s">
        <v>5</v>
      </c>
      <c r="E142" s="30" t="s">
        <v>113</v>
      </c>
      <c r="F142" s="30"/>
      <c r="G142" s="30"/>
      <c r="H142" s="30" t="s">
        <v>188</v>
      </c>
      <c r="I142" s="30" t="s">
        <v>42</v>
      </c>
      <c r="J142" s="30">
        <f ca="1">DB!R136</f>
        <v>719</v>
      </c>
      <c r="K142" s="30">
        <f ca="1">DB!S136</f>
        <v>799</v>
      </c>
      <c r="L142" s="30">
        <f ca="1">DB!T136</f>
        <v>887</v>
      </c>
      <c r="M142" s="30">
        <f ca="1">DB!U136</f>
        <v>1087</v>
      </c>
      <c r="N142" s="30" t="s">
        <v>37</v>
      </c>
      <c r="P142" s="2"/>
      <c r="Q142" s="2"/>
      <c r="R142" s="2"/>
      <c r="S142" s="2"/>
    </row>
    <row r="143" spans="2:19" x14ac:dyDescent="0.35">
      <c r="B143" s="30" t="s">
        <v>118</v>
      </c>
      <c r="C143" s="30" t="s">
        <v>119</v>
      </c>
      <c r="D143" s="30" t="s">
        <v>5</v>
      </c>
      <c r="E143" s="30" t="s">
        <v>113</v>
      </c>
      <c r="F143" s="30"/>
      <c r="G143" s="30"/>
      <c r="H143" s="30" t="s">
        <v>188</v>
      </c>
      <c r="I143" s="30" t="s">
        <v>43</v>
      </c>
      <c r="J143" s="30">
        <f ca="1">DB!R137</f>
        <v>719</v>
      </c>
      <c r="K143" s="30">
        <f ca="1">DB!S137</f>
        <v>799</v>
      </c>
      <c r="L143" s="30">
        <f ca="1">DB!T137</f>
        <v>887</v>
      </c>
      <c r="M143" s="30">
        <f ca="1">DB!U137</f>
        <v>1087</v>
      </c>
      <c r="N143" s="30" t="s">
        <v>37</v>
      </c>
      <c r="P143" s="2"/>
      <c r="Q143" s="2"/>
      <c r="R143" s="2"/>
      <c r="S143" s="2"/>
    </row>
    <row r="144" spans="2:19" x14ac:dyDescent="0.35">
      <c r="B144" s="30" t="s">
        <v>118</v>
      </c>
      <c r="C144" s="30" t="s">
        <v>119</v>
      </c>
      <c r="D144" s="30" t="s">
        <v>5</v>
      </c>
      <c r="E144" s="30" t="s">
        <v>113</v>
      </c>
      <c r="F144" s="30"/>
      <c r="G144" s="30"/>
      <c r="H144" s="30" t="s">
        <v>188</v>
      </c>
      <c r="I144" s="30" t="s">
        <v>44</v>
      </c>
      <c r="J144" s="30">
        <f ca="1">DB!R138</f>
        <v>719</v>
      </c>
      <c r="K144" s="30">
        <f ca="1">DB!S138</f>
        <v>799</v>
      </c>
      <c r="L144" s="30">
        <f ca="1">DB!T138</f>
        <v>887</v>
      </c>
      <c r="M144" s="30">
        <f ca="1">DB!U138</f>
        <v>1087</v>
      </c>
      <c r="N144" s="30" t="s">
        <v>37</v>
      </c>
      <c r="P144" s="2"/>
      <c r="Q144" s="2"/>
      <c r="R144" s="2"/>
      <c r="S144" s="2"/>
    </row>
    <row r="145" spans="2:19" x14ac:dyDescent="0.35">
      <c r="B145" s="30" t="s">
        <v>118</v>
      </c>
      <c r="C145" s="30" t="s">
        <v>119</v>
      </c>
      <c r="D145" s="30" t="s">
        <v>5</v>
      </c>
      <c r="E145" s="30" t="s">
        <v>114</v>
      </c>
      <c r="F145" s="30"/>
      <c r="G145" s="30"/>
      <c r="H145" s="30" t="s">
        <v>188</v>
      </c>
      <c r="I145" s="30" t="s">
        <v>14</v>
      </c>
      <c r="J145" s="30">
        <f ca="1">DB!R139</f>
        <v>464</v>
      </c>
      <c r="K145" s="30">
        <f ca="1">DB!S139</f>
        <v>515</v>
      </c>
      <c r="L145" s="30">
        <f ca="1">DB!T139</f>
        <v>571</v>
      </c>
      <c r="M145" s="30">
        <f ca="1">DB!U139</f>
        <v>815</v>
      </c>
      <c r="N145" s="30" t="s">
        <v>37</v>
      </c>
      <c r="P145" s="2"/>
      <c r="Q145" s="2"/>
      <c r="R145" s="2"/>
      <c r="S145" s="2"/>
    </row>
    <row r="146" spans="2:19" x14ac:dyDescent="0.35">
      <c r="B146" s="30" t="s">
        <v>118</v>
      </c>
      <c r="C146" s="30" t="s">
        <v>119</v>
      </c>
      <c r="D146" s="30" t="s">
        <v>5</v>
      </c>
      <c r="E146" s="30" t="s">
        <v>114</v>
      </c>
      <c r="F146" s="30"/>
      <c r="G146" s="30"/>
      <c r="H146" s="30" t="s">
        <v>188</v>
      </c>
      <c r="I146" s="30" t="s">
        <v>115</v>
      </c>
      <c r="J146" s="30">
        <f ca="1">DB!R140</f>
        <v>464</v>
      </c>
      <c r="K146" s="30">
        <f ca="1">DB!S140</f>
        <v>515</v>
      </c>
      <c r="L146" s="30">
        <f ca="1">DB!T140</f>
        <v>571</v>
      </c>
      <c r="M146" s="30">
        <f ca="1">DB!U140</f>
        <v>815</v>
      </c>
      <c r="N146" s="30" t="s">
        <v>37</v>
      </c>
      <c r="P146" s="2"/>
      <c r="Q146" s="2"/>
      <c r="R146" s="2"/>
      <c r="S146" s="2"/>
    </row>
    <row r="147" spans="2:19" x14ac:dyDescent="0.35">
      <c r="B147" s="30" t="s">
        <v>118</v>
      </c>
      <c r="C147" s="30" t="s">
        <v>119</v>
      </c>
      <c r="D147" s="30" t="s">
        <v>5</v>
      </c>
      <c r="E147" s="30" t="s">
        <v>114</v>
      </c>
      <c r="F147" s="30"/>
      <c r="G147" s="30"/>
      <c r="H147" s="30" t="s">
        <v>188</v>
      </c>
      <c r="I147" s="30" t="s">
        <v>15</v>
      </c>
      <c r="J147" s="30">
        <f ca="1">DB!R141</f>
        <v>464</v>
      </c>
      <c r="K147" s="30">
        <f ca="1">DB!S141</f>
        <v>515</v>
      </c>
      <c r="L147" s="30">
        <f ca="1">DB!T141</f>
        <v>571</v>
      </c>
      <c r="M147" s="30">
        <f ca="1">DB!U141</f>
        <v>815</v>
      </c>
      <c r="N147" s="30" t="s">
        <v>37</v>
      </c>
      <c r="P147" s="2"/>
      <c r="Q147" s="2"/>
      <c r="R147" s="2"/>
      <c r="S147" s="2"/>
    </row>
    <row r="148" spans="2:19" x14ac:dyDescent="0.35">
      <c r="B148" s="30" t="s">
        <v>118</v>
      </c>
      <c r="C148" s="30" t="s">
        <v>119</v>
      </c>
      <c r="D148" s="30" t="s">
        <v>5</v>
      </c>
      <c r="E148" s="30" t="s">
        <v>116</v>
      </c>
      <c r="F148" s="30"/>
      <c r="G148" s="30"/>
      <c r="H148" s="30" t="s">
        <v>188</v>
      </c>
      <c r="I148" s="30" t="s">
        <v>45</v>
      </c>
      <c r="J148" s="30">
        <f ca="1">DB!R142</f>
        <v>464</v>
      </c>
      <c r="K148" s="30">
        <f ca="1">DB!S142</f>
        <v>515</v>
      </c>
      <c r="L148" s="30">
        <f ca="1">DB!T142</f>
        <v>571</v>
      </c>
      <c r="M148" s="30">
        <f ca="1">DB!U142</f>
        <v>815</v>
      </c>
      <c r="N148" s="30" t="s">
        <v>37</v>
      </c>
      <c r="P148" s="2"/>
      <c r="Q148" s="2"/>
      <c r="R148" s="2"/>
      <c r="S148" s="2"/>
    </row>
    <row r="149" spans="2:19" x14ac:dyDescent="0.35">
      <c r="B149" s="30" t="s">
        <v>118</v>
      </c>
      <c r="C149" s="30" t="s">
        <v>119</v>
      </c>
      <c r="D149" s="30" t="s">
        <v>5</v>
      </c>
      <c r="E149" s="30" t="s">
        <v>116</v>
      </c>
      <c r="F149" s="30"/>
      <c r="G149" s="30"/>
      <c r="H149" s="30" t="s">
        <v>188</v>
      </c>
      <c r="I149" s="30" t="s">
        <v>117</v>
      </c>
      <c r="J149" s="30">
        <f ca="1">DB!R143</f>
        <v>464</v>
      </c>
      <c r="K149" s="30">
        <f ca="1">DB!S143</f>
        <v>515</v>
      </c>
      <c r="L149" s="30">
        <f ca="1">DB!T143</f>
        <v>571</v>
      </c>
      <c r="M149" s="30">
        <f ca="1">DB!U143</f>
        <v>815</v>
      </c>
      <c r="N149" s="30" t="s">
        <v>37</v>
      </c>
      <c r="P149" s="2"/>
      <c r="Q149" s="2"/>
      <c r="R149" s="2"/>
      <c r="S149" s="2"/>
    </row>
    <row r="150" spans="2:19" x14ac:dyDescent="0.35">
      <c r="B150" s="30" t="s">
        <v>118</v>
      </c>
      <c r="C150" s="30" t="s">
        <v>119</v>
      </c>
      <c r="D150" s="30" t="s">
        <v>5</v>
      </c>
      <c r="E150" s="30" t="s">
        <v>116</v>
      </c>
      <c r="F150" s="30"/>
      <c r="G150" s="30"/>
      <c r="H150" s="30" t="s">
        <v>188</v>
      </c>
      <c r="I150" s="30" t="s">
        <v>16</v>
      </c>
      <c r="J150" s="30">
        <f ca="1">DB!R144</f>
        <v>464</v>
      </c>
      <c r="K150" s="30">
        <f ca="1">DB!S144</f>
        <v>515</v>
      </c>
      <c r="L150" s="30">
        <f ca="1">DB!T144</f>
        <v>571</v>
      </c>
      <c r="M150" s="30">
        <f ca="1">DB!U144</f>
        <v>815</v>
      </c>
      <c r="N150" s="30" t="s">
        <v>37</v>
      </c>
      <c r="P150" s="2"/>
      <c r="Q150" s="2"/>
      <c r="R150" s="2"/>
      <c r="S150" s="2"/>
    </row>
    <row r="151" spans="2:19" x14ac:dyDescent="0.35">
      <c r="B151" s="30" t="s">
        <v>118</v>
      </c>
      <c r="C151" s="30" t="s">
        <v>119</v>
      </c>
      <c r="D151" s="30" t="s">
        <v>5</v>
      </c>
      <c r="E151" s="30" t="s">
        <v>46</v>
      </c>
      <c r="F151" s="30"/>
      <c r="G151" s="30"/>
      <c r="H151" s="30" t="s">
        <v>188</v>
      </c>
      <c r="I151" s="30" t="s">
        <v>47</v>
      </c>
      <c r="J151" s="30">
        <f ca="1">DB!R145</f>
        <v>300</v>
      </c>
      <c r="K151" s="30">
        <f ca="1">DB!S145</f>
        <v>333</v>
      </c>
      <c r="L151" s="30">
        <f ca="1">DB!T145</f>
        <v>444</v>
      </c>
      <c r="M151" s="30">
        <f ca="1">DB!U145</f>
        <v>555</v>
      </c>
      <c r="N151" s="30" t="s">
        <v>37</v>
      </c>
      <c r="P151" s="2"/>
      <c r="Q151" s="2"/>
      <c r="R151" s="2"/>
      <c r="S151" s="2"/>
    </row>
    <row r="152" spans="2:19" x14ac:dyDescent="0.35">
      <c r="B152" s="30" t="s">
        <v>118</v>
      </c>
      <c r="C152" s="30" t="s">
        <v>119</v>
      </c>
      <c r="D152" s="30" t="s">
        <v>6</v>
      </c>
      <c r="E152" s="30" t="s">
        <v>36</v>
      </c>
      <c r="F152" s="30"/>
      <c r="G152" s="30"/>
      <c r="H152" s="30" t="s">
        <v>188</v>
      </c>
      <c r="I152" s="30" t="s">
        <v>9</v>
      </c>
      <c r="J152" s="30">
        <f ca="1">DB!R146</f>
        <v>609</v>
      </c>
      <c r="K152" s="30">
        <f ca="1">DB!S146</f>
        <v>677</v>
      </c>
      <c r="L152" s="30">
        <f ca="1">DB!T146</f>
        <v>751</v>
      </c>
      <c r="M152" s="30">
        <f ca="1">DB!U146</f>
        <v>943</v>
      </c>
      <c r="N152" s="30" t="s">
        <v>37</v>
      </c>
      <c r="P152" s="2"/>
      <c r="Q152" s="2"/>
      <c r="R152" s="2"/>
      <c r="S152" s="2"/>
    </row>
    <row r="153" spans="2:19" x14ac:dyDescent="0.35">
      <c r="B153" s="30" t="s">
        <v>118</v>
      </c>
      <c r="C153" s="30" t="s">
        <v>119</v>
      </c>
      <c r="D153" s="30" t="s">
        <v>6</v>
      </c>
      <c r="E153" s="30" t="s">
        <v>36</v>
      </c>
      <c r="F153" s="30"/>
      <c r="G153" s="30"/>
      <c r="H153" s="30" t="s">
        <v>188</v>
      </c>
      <c r="I153" s="30" t="s">
        <v>106</v>
      </c>
      <c r="J153" s="30">
        <f ca="1">DB!R147</f>
        <v>609</v>
      </c>
      <c r="K153" s="30">
        <f ca="1">DB!S147</f>
        <v>677</v>
      </c>
      <c r="L153" s="30">
        <f ca="1">DB!T147</f>
        <v>751</v>
      </c>
      <c r="M153" s="30">
        <f ca="1">DB!U147</f>
        <v>943</v>
      </c>
      <c r="N153" s="30" t="s">
        <v>37</v>
      </c>
      <c r="P153" s="2"/>
      <c r="Q153" s="2"/>
      <c r="R153" s="2"/>
      <c r="S153" s="2"/>
    </row>
    <row r="154" spans="2:19" x14ac:dyDescent="0.35">
      <c r="B154" s="30" t="s">
        <v>118</v>
      </c>
      <c r="C154" s="30" t="s">
        <v>119</v>
      </c>
      <c r="D154" s="30" t="s">
        <v>6</v>
      </c>
      <c r="E154" s="30" t="s">
        <v>36</v>
      </c>
      <c r="F154" s="30"/>
      <c r="G154" s="30"/>
      <c r="H154" s="30" t="s">
        <v>188</v>
      </c>
      <c r="I154" s="30" t="s">
        <v>107</v>
      </c>
      <c r="J154" s="30">
        <f ca="1">DB!R148</f>
        <v>609</v>
      </c>
      <c r="K154" s="30">
        <f ca="1">DB!S148</f>
        <v>677</v>
      </c>
      <c r="L154" s="30">
        <f ca="1">DB!T148</f>
        <v>751</v>
      </c>
      <c r="M154" s="30">
        <f ca="1">DB!U148</f>
        <v>943</v>
      </c>
      <c r="N154" s="30" t="s">
        <v>37</v>
      </c>
      <c r="P154" s="2"/>
      <c r="Q154" s="2"/>
      <c r="R154" s="2"/>
      <c r="S154" s="2"/>
    </row>
    <row r="155" spans="2:19" x14ac:dyDescent="0.35">
      <c r="B155" s="30" t="s">
        <v>118</v>
      </c>
      <c r="C155" s="30" t="s">
        <v>119</v>
      </c>
      <c r="D155" s="30" t="s">
        <v>6</v>
      </c>
      <c r="E155" s="30" t="s">
        <v>36</v>
      </c>
      <c r="F155" s="30"/>
      <c r="G155" s="30"/>
      <c r="H155" s="30" t="s">
        <v>188</v>
      </c>
      <c r="I155" s="30" t="s">
        <v>108</v>
      </c>
      <c r="J155" s="30">
        <f ca="1">DB!R149</f>
        <v>609</v>
      </c>
      <c r="K155" s="30">
        <f ca="1">DB!S149</f>
        <v>677</v>
      </c>
      <c r="L155" s="30">
        <f ca="1">DB!T149</f>
        <v>751</v>
      </c>
      <c r="M155" s="30">
        <f ca="1">DB!U149</f>
        <v>943</v>
      </c>
      <c r="N155" s="30" t="s">
        <v>37</v>
      </c>
      <c r="P155" s="2"/>
      <c r="Q155" s="2"/>
      <c r="R155" s="2"/>
      <c r="S155" s="2"/>
    </row>
    <row r="156" spans="2:19" x14ac:dyDescent="0.35">
      <c r="B156" s="30" t="s">
        <v>118</v>
      </c>
      <c r="C156" s="30" t="s">
        <v>119</v>
      </c>
      <c r="D156" s="30" t="s">
        <v>6</v>
      </c>
      <c r="E156" s="30" t="s">
        <v>38</v>
      </c>
      <c r="F156" s="30"/>
      <c r="G156" s="30"/>
      <c r="H156" s="30" t="s">
        <v>188</v>
      </c>
      <c r="I156" s="30" t="s">
        <v>10</v>
      </c>
      <c r="J156" s="30">
        <f ca="1">DB!R150</f>
        <v>689</v>
      </c>
      <c r="K156" s="30">
        <f ca="1">DB!S150</f>
        <v>764</v>
      </c>
      <c r="L156" s="30">
        <f ca="1">DB!T150</f>
        <v>849</v>
      </c>
      <c r="M156" s="30">
        <f ca="1">DB!U150</f>
        <v>1076</v>
      </c>
      <c r="N156" s="30" t="s">
        <v>37</v>
      </c>
      <c r="P156" s="2"/>
      <c r="Q156" s="2"/>
      <c r="R156" s="2"/>
      <c r="S156" s="2"/>
    </row>
    <row r="157" spans="2:19" x14ac:dyDescent="0.35">
      <c r="B157" s="30" t="s">
        <v>118</v>
      </c>
      <c r="C157" s="30" t="s">
        <v>119</v>
      </c>
      <c r="D157" s="30" t="s">
        <v>6</v>
      </c>
      <c r="E157" s="30" t="s">
        <v>38</v>
      </c>
      <c r="F157" s="30"/>
      <c r="G157" s="30"/>
      <c r="H157" s="30" t="s">
        <v>188</v>
      </c>
      <c r="I157" s="30" t="s">
        <v>11</v>
      </c>
      <c r="J157" s="30">
        <f ca="1">DB!R151</f>
        <v>689</v>
      </c>
      <c r="K157" s="30">
        <f ca="1">DB!S151</f>
        <v>764</v>
      </c>
      <c r="L157" s="30">
        <f ca="1">DB!T151</f>
        <v>849</v>
      </c>
      <c r="M157" s="30">
        <f ca="1">DB!U151</f>
        <v>1076</v>
      </c>
      <c r="N157" s="30" t="s">
        <v>37</v>
      </c>
      <c r="P157" s="2"/>
      <c r="Q157" s="2"/>
      <c r="R157" s="2"/>
      <c r="S157" s="2"/>
    </row>
    <row r="158" spans="2:19" x14ac:dyDescent="0.35">
      <c r="B158" s="30" t="s">
        <v>118</v>
      </c>
      <c r="C158" s="30" t="s">
        <v>119</v>
      </c>
      <c r="D158" s="30" t="s">
        <v>6</v>
      </c>
      <c r="E158" s="30" t="s">
        <v>38</v>
      </c>
      <c r="F158" s="30"/>
      <c r="G158" s="30"/>
      <c r="H158" s="30" t="s">
        <v>188</v>
      </c>
      <c r="I158" s="30" t="s">
        <v>109</v>
      </c>
      <c r="J158" s="30">
        <f ca="1">DB!R152</f>
        <v>689</v>
      </c>
      <c r="K158" s="30">
        <f ca="1">DB!S152</f>
        <v>764</v>
      </c>
      <c r="L158" s="30">
        <f ca="1">DB!T152</f>
        <v>849</v>
      </c>
      <c r="M158" s="30">
        <f ca="1">DB!U152</f>
        <v>1076</v>
      </c>
      <c r="N158" s="30" t="s">
        <v>37</v>
      </c>
      <c r="P158" s="2"/>
      <c r="Q158" s="2"/>
      <c r="R158" s="2"/>
      <c r="S158" s="2"/>
    </row>
    <row r="159" spans="2:19" x14ac:dyDescent="0.35">
      <c r="B159" s="30" t="s">
        <v>118</v>
      </c>
      <c r="C159" s="30" t="s">
        <v>119</v>
      </c>
      <c r="D159" s="30" t="s">
        <v>6</v>
      </c>
      <c r="E159" s="30" t="s">
        <v>38</v>
      </c>
      <c r="F159" s="30"/>
      <c r="G159" s="30"/>
      <c r="H159" s="30" t="s">
        <v>188</v>
      </c>
      <c r="I159" s="30" t="s">
        <v>110</v>
      </c>
      <c r="J159" s="30">
        <f ca="1">DB!R153</f>
        <v>689</v>
      </c>
      <c r="K159" s="30">
        <f ca="1">DB!S153</f>
        <v>764</v>
      </c>
      <c r="L159" s="30">
        <f ca="1">DB!T153</f>
        <v>849</v>
      </c>
      <c r="M159" s="30">
        <f ca="1">DB!U153</f>
        <v>1076</v>
      </c>
      <c r="N159" s="30" t="s">
        <v>37</v>
      </c>
      <c r="P159" s="2"/>
      <c r="Q159" s="2"/>
      <c r="R159" s="2"/>
      <c r="S159" s="2"/>
    </row>
    <row r="160" spans="2:19" x14ac:dyDescent="0.35">
      <c r="B160" s="30" t="s">
        <v>118</v>
      </c>
      <c r="C160" s="30" t="s">
        <v>119</v>
      </c>
      <c r="D160" s="30" t="s">
        <v>6</v>
      </c>
      <c r="E160" s="30" t="s">
        <v>39</v>
      </c>
      <c r="F160" s="30"/>
      <c r="G160" s="30"/>
      <c r="H160" s="30" t="s">
        <v>188</v>
      </c>
      <c r="I160" s="30" t="s">
        <v>111</v>
      </c>
      <c r="J160" s="30">
        <f ca="1">DB!R154</f>
        <v>717</v>
      </c>
      <c r="K160" s="30">
        <f ca="1">DB!S154</f>
        <v>795</v>
      </c>
      <c r="L160" s="30">
        <f ca="1">DB!T154</f>
        <v>883</v>
      </c>
      <c r="M160" s="30">
        <f ca="1">DB!U154</f>
        <v>1055</v>
      </c>
      <c r="N160" s="30" t="s">
        <v>37</v>
      </c>
      <c r="P160" s="2"/>
      <c r="Q160" s="2"/>
      <c r="R160" s="2"/>
      <c r="S160" s="2"/>
    </row>
    <row r="161" spans="2:19" x14ac:dyDescent="0.35">
      <c r="B161" s="30" t="s">
        <v>118</v>
      </c>
      <c r="C161" s="30" t="s">
        <v>119</v>
      </c>
      <c r="D161" s="30" t="s">
        <v>6</v>
      </c>
      <c r="E161" s="30" t="s">
        <v>39</v>
      </c>
      <c r="F161" s="30"/>
      <c r="G161" s="30"/>
      <c r="H161" s="30" t="s">
        <v>188</v>
      </c>
      <c r="I161" s="30" t="s">
        <v>112</v>
      </c>
      <c r="J161" s="30">
        <f ca="1">DB!R155</f>
        <v>717</v>
      </c>
      <c r="K161" s="30">
        <f ca="1">DB!S155</f>
        <v>795</v>
      </c>
      <c r="L161" s="30">
        <f ca="1">DB!T155</f>
        <v>883</v>
      </c>
      <c r="M161" s="30">
        <f ca="1">DB!U155</f>
        <v>1055</v>
      </c>
      <c r="N161" s="30" t="s">
        <v>37</v>
      </c>
      <c r="P161" s="2"/>
      <c r="Q161" s="2"/>
      <c r="R161" s="2"/>
      <c r="S161" s="2"/>
    </row>
    <row r="162" spans="2:19" x14ac:dyDescent="0.35">
      <c r="B162" s="30" t="s">
        <v>118</v>
      </c>
      <c r="C162" s="30" t="s">
        <v>119</v>
      </c>
      <c r="D162" s="30" t="s">
        <v>6</v>
      </c>
      <c r="E162" s="30" t="s">
        <v>39</v>
      </c>
      <c r="F162" s="30"/>
      <c r="G162" s="30"/>
      <c r="H162" s="30" t="s">
        <v>188</v>
      </c>
      <c r="I162" s="30" t="s">
        <v>12</v>
      </c>
      <c r="J162" s="30">
        <f ca="1">DB!R156</f>
        <v>717</v>
      </c>
      <c r="K162" s="30">
        <f ca="1">DB!S156</f>
        <v>795</v>
      </c>
      <c r="L162" s="30">
        <f ca="1">DB!T156</f>
        <v>883</v>
      </c>
      <c r="M162" s="30">
        <f ca="1">DB!U156</f>
        <v>1055</v>
      </c>
      <c r="N162" s="30" t="s">
        <v>37</v>
      </c>
      <c r="P162" s="2"/>
      <c r="Q162" s="2"/>
      <c r="R162" s="2"/>
      <c r="S162" s="2"/>
    </row>
    <row r="163" spans="2:19" x14ac:dyDescent="0.35">
      <c r="B163" s="30" t="s">
        <v>118</v>
      </c>
      <c r="C163" s="30" t="s">
        <v>119</v>
      </c>
      <c r="D163" s="30" t="s">
        <v>6</v>
      </c>
      <c r="E163" s="30" t="s">
        <v>39</v>
      </c>
      <c r="F163" s="30"/>
      <c r="G163" s="30"/>
      <c r="H163" s="30" t="s">
        <v>188</v>
      </c>
      <c r="I163" s="30" t="s">
        <v>13</v>
      </c>
      <c r="J163" s="30">
        <f ca="1">DB!R157</f>
        <v>717</v>
      </c>
      <c r="K163" s="30">
        <f ca="1">DB!S157</f>
        <v>795</v>
      </c>
      <c r="L163" s="30">
        <f ca="1">DB!T157</f>
        <v>883</v>
      </c>
      <c r="M163" s="30">
        <f ca="1">DB!U157</f>
        <v>1055</v>
      </c>
      <c r="N163" s="30" t="s">
        <v>37</v>
      </c>
      <c r="P163" s="2"/>
      <c r="Q163" s="2"/>
      <c r="R163" s="2"/>
      <c r="S163" s="2"/>
    </row>
    <row r="164" spans="2:19" x14ac:dyDescent="0.35">
      <c r="B164" s="30" t="s">
        <v>118</v>
      </c>
      <c r="C164" s="30" t="s">
        <v>119</v>
      </c>
      <c r="D164" s="30" t="s">
        <v>6</v>
      </c>
      <c r="E164" s="30" t="s">
        <v>113</v>
      </c>
      <c r="F164" s="30"/>
      <c r="G164" s="30"/>
      <c r="H164" s="30" t="s">
        <v>188</v>
      </c>
      <c r="I164" s="30" t="s">
        <v>40</v>
      </c>
      <c r="J164" s="30">
        <f ca="1">DB!R158</f>
        <v>638</v>
      </c>
      <c r="K164" s="30">
        <f ca="1">DB!S158</f>
        <v>708</v>
      </c>
      <c r="L164" s="30">
        <f ca="1">DB!T158</f>
        <v>785</v>
      </c>
      <c r="M164" s="30">
        <f ca="1">DB!U158</f>
        <v>1037</v>
      </c>
      <c r="N164" s="30" t="s">
        <v>37</v>
      </c>
      <c r="P164" s="2"/>
      <c r="Q164" s="2"/>
      <c r="R164" s="2"/>
      <c r="S164" s="2"/>
    </row>
    <row r="165" spans="2:19" x14ac:dyDescent="0.35">
      <c r="B165" s="30" t="s">
        <v>118</v>
      </c>
      <c r="C165" s="30" t="s">
        <v>119</v>
      </c>
      <c r="D165" s="30" t="s">
        <v>6</v>
      </c>
      <c r="E165" s="30" t="s">
        <v>113</v>
      </c>
      <c r="F165" s="30"/>
      <c r="G165" s="30"/>
      <c r="H165" s="30" t="s">
        <v>188</v>
      </c>
      <c r="I165" s="30" t="s">
        <v>41</v>
      </c>
      <c r="J165" s="30">
        <f ca="1">DB!R159</f>
        <v>638</v>
      </c>
      <c r="K165" s="30">
        <f ca="1">DB!S159</f>
        <v>708</v>
      </c>
      <c r="L165" s="30">
        <f ca="1">DB!T159</f>
        <v>785</v>
      </c>
      <c r="M165" s="30">
        <f ca="1">DB!U159</f>
        <v>1037</v>
      </c>
      <c r="N165" s="30" t="s">
        <v>37</v>
      </c>
      <c r="P165" s="2"/>
      <c r="Q165" s="2"/>
      <c r="R165" s="2"/>
      <c r="S165" s="2"/>
    </row>
    <row r="166" spans="2:19" x14ac:dyDescent="0.35">
      <c r="B166" s="30" t="s">
        <v>118</v>
      </c>
      <c r="C166" s="30" t="s">
        <v>119</v>
      </c>
      <c r="D166" s="30" t="s">
        <v>6</v>
      </c>
      <c r="E166" s="30" t="s">
        <v>113</v>
      </c>
      <c r="F166" s="30"/>
      <c r="G166" s="30"/>
      <c r="H166" s="30" t="s">
        <v>188</v>
      </c>
      <c r="I166" s="30" t="s">
        <v>42</v>
      </c>
      <c r="J166" s="30">
        <f ca="1">DB!R160</f>
        <v>638</v>
      </c>
      <c r="K166" s="30">
        <f ca="1">DB!S160</f>
        <v>708</v>
      </c>
      <c r="L166" s="30">
        <f ca="1">DB!T160</f>
        <v>785</v>
      </c>
      <c r="M166" s="30">
        <f ca="1">DB!U160</f>
        <v>1037</v>
      </c>
      <c r="N166" s="30" t="s">
        <v>37</v>
      </c>
      <c r="P166" s="2"/>
      <c r="Q166" s="2"/>
      <c r="R166" s="2"/>
      <c r="S166" s="2"/>
    </row>
    <row r="167" spans="2:19" x14ac:dyDescent="0.35">
      <c r="B167" s="30" t="s">
        <v>118</v>
      </c>
      <c r="C167" s="30" t="s">
        <v>119</v>
      </c>
      <c r="D167" s="30" t="s">
        <v>6</v>
      </c>
      <c r="E167" s="30" t="s">
        <v>113</v>
      </c>
      <c r="F167" s="30"/>
      <c r="G167" s="30"/>
      <c r="H167" s="30" t="s">
        <v>188</v>
      </c>
      <c r="I167" s="30" t="s">
        <v>43</v>
      </c>
      <c r="J167" s="30">
        <f ca="1">DB!R161</f>
        <v>638</v>
      </c>
      <c r="K167" s="30">
        <f ca="1">DB!S161</f>
        <v>708</v>
      </c>
      <c r="L167" s="30">
        <f ca="1">DB!T161</f>
        <v>785</v>
      </c>
      <c r="M167" s="30">
        <f ca="1">DB!U161</f>
        <v>1037</v>
      </c>
      <c r="N167" s="30" t="s">
        <v>37</v>
      </c>
      <c r="P167" s="2"/>
      <c r="Q167" s="2"/>
      <c r="R167" s="2"/>
      <c r="S167" s="2"/>
    </row>
    <row r="168" spans="2:19" x14ac:dyDescent="0.35">
      <c r="B168" s="30" t="s">
        <v>118</v>
      </c>
      <c r="C168" s="30" t="s">
        <v>119</v>
      </c>
      <c r="D168" s="30" t="s">
        <v>6</v>
      </c>
      <c r="E168" s="30" t="s">
        <v>113</v>
      </c>
      <c r="F168" s="30"/>
      <c r="G168" s="30"/>
      <c r="H168" s="30" t="s">
        <v>188</v>
      </c>
      <c r="I168" s="30" t="s">
        <v>44</v>
      </c>
      <c r="J168" s="30">
        <f ca="1">DB!R162</f>
        <v>638</v>
      </c>
      <c r="K168" s="30">
        <f ca="1">DB!S162</f>
        <v>708</v>
      </c>
      <c r="L168" s="30">
        <f ca="1">DB!T162</f>
        <v>785</v>
      </c>
      <c r="M168" s="30">
        <f ca="1">DB!U162</f>
        <v>1037</v>
      </c>
      <c r="N168" s="30" t="s">
        <v>37</v>
      </c>
      <c r="P168" s="2"/>
      <c r="Q168" s="2"/>
      <c r="R168" s="2"/>
      <c r="S168" s="2"/>
    </row>
    <row r="169" spans="2:19" x14ac:dyDescent="0.35">
      <c r="B169" s="30" t="s">
        <v>118</v>
      </c>
      <c r="C169" s="30" t="s">
        <v>119</v>
      </c>
      <c r="D169" s="30" t="s">
        <v>6</v>
      </c>
      <c r="E169" s="30" t="s">
        <v>114</v>
      </c>
      <c r="F169" s="30"/>
      <c r="G169" s="30"/>
      <c r="H169" s="30" t="s">
        <v>188</v>
      </c>
      <c r="I169" s="30" t="s">
        <v>14</v>
      </c>
      <c r="J169" s="30">
        <f ca="1">DB!R163</f>
        <v>459</v>
      </c>
      <c r="K169" s="30">
        <f ca="1">DB!S163</f>
        <v>509</v>
      </c>
      <c r="L169" s="30">
        <f ca="1">DB!T163</f>
        <v>566</v>
      </c>
      <c r="M169" s="30">
        <f ca="1">DB!U163</f>
        <v>808</v>
      </c>
      <c r="N169" s="30" t="s">
        <v>37</v>
      </c>
      <c r="P169" s="2"/>
      <c r="Q169" s="2"/>
      <c r="R169" s="2"/>
      <c r="S169" s="2"/>
    </row>
    <row r="170" spans="2:19" x14ac:dyDescent="0.35">
      <c r="B170" s="30" t="s">
        <v>118</v>
      </c>
      <c r="C170" s="30" t="s">
        <v>119</v>
      </c>
      <c r="D170" s="30" t="s">
        <v>6</v>
      </c>
      <c r="E170" s="30" t="s">
        <v>114</v>
      </c>
      <c r="F170" s="30"/>
      <c r="G170" s="30"/>
      <c r="H170" s="30" t="s">
        <v>188</v>
      </c>
      <c r="I170" s="30" t="s">
        <v>115</v>
      </c>
      <c r="J170" s="30">
        <f ca="1">DB!R164</f>
        <v>459</v>
      </c>
      <c r="K170" s="30">
        <f ca="1">DB!S164</f>
        <v>509</v>
      </c>
      <c r="L170" s="30">
        <f ca="1">DB!T164</f>
        <v>566</v>
      </c>
      <c r="M170" s="30">
        <f ca="1">DB!U164</f>
        <v>808</v>
      </c>
      <c r="N170" s="30" t="s">
        <v>37</v>
      </c>
      <c r="P170" s="2"/>
      <c r="Q170" s="2"/>
      <c r="R170" s="2"/>
      <c r="S170" s="2"/>
    </row>
    <row r="171" spans="2:19" x14ac:dyDescent="0.35">
      <c r="B171" s="30" t="s">
        <v>118</v>
      </c>
      <c r="C171" s="30" t="s">
        <v>119</v>
      </c>
      <c r="D171" s="30" t="s">
        <v>6</v>
      </c>
      <c r="E171" s="30" t="s">
        <v>114</v>
      </c>
      <c r="F171" s="30"/>
      <c r="G171" s="30"/>
      <c r="H171" s="30" t="s">
        <v>188</v>
      </c>
      <c r="I171" s="30" t="s">
        <v>15</v>
      </c>
      <c r="J171" s="30">
        <f ca="1">DB!R165</f>
        <v>459</v>
      </c>
      <c r="K171" s="30">
        <f ca="1">DB!S165</f>
        <v>509</v>
      </c>
      <c r="L171" s="30">
        <f ca="1">DB!T165</f>
        <v>566</v>
      </c>
      <c r="M171" s="30">
        <f ca="1">DB!U165</f>
        <v>808</v>
      </c>
      <c r="N171" s="30" t="s">
        <v>37</v>
      </c>
      <c r="P171" s="2"/>
      <c r="Q171" s="2"/>
      <c r="R171" s="2"/>
      <c r="S171" s="2"/>
    </row>
    <row r="172" spans="2:19" x14ac:dyDescent="0.35">
      <c r="B172" s="30" t="s">
        <v>118</v>
      </c>
      <c r="C172" s="30" t="s">
        <v>119</v>
      </c>
      <c r="D172" s="30" t="s">
        <v>6</v>
      </c>
      <c r="E172" s="30" t="s">
        <v>116</v>
      </c>
      <c r="F172" s="30"/>
      <c r="G172" s="30"/>
      <c r="H172" s="30" t="s">
        <v>188</v>
      </c>
      <c r="I172" s="30" t="s">
        <v>45</v>
      </c>
      <c r="J172" s="30">
        <f ca="1">DB!R166</f>
        <v>598</v>
      </c>
      <c r="K172" s="30">
        <f ca="1">DB!S166</f>
        <v>663</v>
      </c>
      <c r="L172" s="30">
        <f ca="1">DB!T166</f>
        <v>737</v>
      </c>
      <c r="M172" s="30">
        <f ca="1">DB!U166</f>
        <v>901</v>
      </c>
      <c r="N172" s="30" t="s">
        <v>37</v>
      </c>
      <c r="P172" s="2"/>
      <c r="Q172" s="2"/>
      <c r="R172" s="2"/>
      <c r="S172" s="2"/>
    </row>
    <row r="173" spans="2:19" x14ac:dyDescent="0.35">
      <c r="B173" s="30" t="s">
        <v>118</v>
      </c>
      <c r="C173" s="30" t="s">
        <v>119</v>
      </c>
      <c r="D173" s="30" t="s">
        <v>6</v>
      </c>
      <c r="E173" s="30" t="s">
        <v>116</v>
      </c>
      <c r="F173" s="30"/>
      <c r="G173" s="30"/>
      <c r="H173" s="30" t="s">
        <v>188</v>
      </c>
      <c r="I173" s="30" t="s">
        <v>117</v>
      </c>
      <c r="J173" s="30">
        <f ca="1">DB!R167</f>
        <v>598</v>
      </c>
      <c r="K173" s="30">
        <f ca="1">DB!S167</f>
        <v>663</v>
      </c>
      <c r="L173" s="30">
        <f ca="1">DB!T167</f>
        <v>737</v>
      </c>
      <c r="M173" s="30">
        <f ca="1">DB!U167</f>
        <v>901</v>
      </c>
      <c r="N173" s="30" t="s">
        <v>37</v>
      </c>
      <c r="P173" s="2"/>
      <c r="Q173" s="2"/>
      <c r="R173" s="2"/>
      <c r="S173" s="2"/>
    </row>
    <row r="174" spans="2:19" x14ac:dyDescent="0.35">
      <c r="B174" s="30" t="s">
        <v>118</v>
      </c>
      <c r="C174" s="30" t="s">
        <v>119</v>
      </c>
      <c r="D174" s="30" t="s">
        <v>6</v>
      </c>
      <c r="E174" s="30" t="s">
        <v>116</v>
      </c>
      <c r="F174" s="30"/>
      <c r="G174" s="30"/>
      <c r="H174" s="30" t="s">
        <v>188</v>
      </c>
      <c r="I174" s="30" t="s">
        <v>16</v>
      </c>
      <c r="J174" s="30">
        <f ca="1">DB!R168</f>
        <v>598</v>
      </c>
      <c r="K174" s="30">
        <f ca="1">DB!S168</f>
        <v>663</v>
      </c>
      <c r="L174" s="30">
        <f ca="1">DB!T168</f>
        <v>737</v>
      </c>
      <c r="M174" s="30">
        <f ca="1">DB!U168</f>
        <v>901</v>
      </c>
      <c r="N174" s="30" t="s">
        <v>37</v>
      </c>
      <c r="P174" s="2"/>
      <c r="Q174" s="2"/>
      <c r="R174" s="2"/>
      <c r="S174" s="2"/>
    </row>
    <row r="175" spans="2:19" x14ac:dyDescent="0.35">
      <c r="B175" s="30" t="s">
        <v>118</v>
      </c>
      <c r="C175" s="30" t="s">
        <v>119</v>
      </c>
      <c r="D175" s="30" t="s">
        <v>6</v>
      </c>
      <c r="E175" s="30" t="s">
        <v>46</v>
      </c>
      <c r="F175" s="30"/>
      <c r="G175" s="30"/>
      <c r="H175" s="30" t="s">
        <v>188</v>
      </c>
      <c r="I175" s="30" t="s">
        <v>47</v>
      </c>
      <c r="J175" s="30">
        <f ca="1">DB!R169</f>
        <v>250</v>
      </c>
      <c r="K175" s="30">
        <f ca="1">DB!S169</f>
        <v>278</v>
      </c>
      <c r="L175" s="30">
        <f ca="1">DB!T169</f>
        <v>389</v>
      </c>
      <c r="M175" s="30">
        <f ca="1">DB!U169</f>
        <v>499</v>
      </c>
      <c r="N175" s="30" t="s">
        <v>37</v>
      </c>
      <c r="P175" s="2"/>
      <c r="Q175" s="2"/>
      <c r="R175" s="2"/>
      <c r="S175" s="2"/>
    </row>
    <row r="176" spans="2:19" x14ac:dyDescent="0.35">
      <c r="B176" s="30" t="s">
        <v>118</v>
      </c>
      <c r="C176" s="30" t="s">
        <v>119</v>
      </c>
      <c r="D176" s="30" t="s">
        <v>7</v>
      </c>
      <c r="E176" s="30" t="s">
        <v>36</v>
      </c>
      <c r="F176" s="30"/>
      <c r="G176" s="30"/>
      <c r="H176" s="30" t="s">
        <v>188</v>
      </c>
      <c r="I176" s="30" t="s">
        <v>9</v>
      </c>
      <c r="J176" s="30">
        <f ca="1">DB!R170</f>
        <v>675</v>
      </c>
      <c r="K176" s="30">
        <f ca="1">DB!S170</f>
        <v>749</v>
      </c>
      <c r="L176" s="30">
        <f ca="1">DB!T170</f>
        <v>832</v>
      </c>
      <c r="M176" s="30">
        <f ca="1">DB!U170</f>
        <v>1054</v>
      </c>
      <c r="N176" s="30" t="s">
        <v>37</v>
      </c>
      <c r="P176" s="2"/>
      <c r="Q176" s="2"/>
      <c r="R176" s="2"/>
      <c r="S176" s="2"/>
    </row>
    <row r="177" spans="2:19" x14ac:dyDescent="0.35">
      <c r="B177" s="30" t="s">
        <v>118</v>
      </c>
      <c r="C177" s="30" t="s">
        <v>119</v>
      </c>
      <c r="D177" s="30" t="s">
        <v>7</v>
      </c>
      <c r="E177" s="30" t="s">
        <v>36</v>
      </c>
      <c r="F177" s="30"/>
      <c r="G177" s="30"/>
      <c r="H177" s="30" t="s">
        <v>188</v>
      </c>
      <c r="I177" s="30" t="s">
        <v>106</v>
      </c>
      <c r="J177" s="30">
        <f ca="1">DB!R171</f>
        <v>675</v>
      </c>
      <c r="K177" s="30">
        <f ca="1">DB!S171</f>
        <v>749</v>
      </c>
      <c r="L177" s="30">
        <f ca="1">DB!T171</f>
        <v>832</v>
      </c>
      <c r="M177" s="30">
        <f ca="1">DB!U171</f>
        <v>1054</v>
      </c>
      <c r="N177" s="30" t="s">
        <v>37</v>
      </c>
      <c r="P177" s="2"/>
      <c r="Q177" s="2"/>
      <c r="R177" s="2"/>
      <c r="S177" s="2"/>
    </row>
    <row r="178" spans="2:19" x14ac:dyDescent="0.35">
      <c r="B178" s="30" t="s">
        <v>118</v>
      </c>
      <c r="C178" s="30" t="s">
        <v>119</v>
      </c>
      <c r="D178" s="30" t="s">
        <v>7</v>
      </c>
      <c r="E178" s="30" t="s">
        <v>36</v>
      </c>
      <c r="F178" s="30"/>
      <c r="G178" s="30"/>
      <c r="H178" s="30" t="s">
        <v>188</v>
      </c>
      <c r="I178" s="30" t="s">
        <v>107</v>
      </c>
      <c r="J178" s="30">
        <f ca="1">DB!R172</f>
        <v>675</v>
      </c>
      <c r="K178" s="30">
        <f ca="1">DB!S172</f>
        <v>749</v>
      </c>
      <c r="L178" s="30">
        <f ca="1">DB!T172</f>
        <v>832</v>
      </c>
      <c r="M178" s="30">
        <f ca="1">DB!U172</f>
        <v>1054</v>
      </c>
      <c r="N178" s="30" t="s">
        <v>37</v>
      </c>
      <c r="P178" s="2"/>
      <c r="Q178" s="2"/>
      <c r="R178" s="2"/>
      <c r="S178" s="2"/>
    </row>
    <row r="179" spans="2:19" x14ac:dyDescent="0.35">
      <c r="B179" s="30" t="s">
        <v>118</v>
      </c>
      <c r="C179" s="30" t="s">
        <v>119</v>
      </c>
      <c r="D179" s="30" t="s">
        <v>7</v>
      </c>
      <c r="E179" s="30" t="s">
        <v>36</v>
      </c>
      <c r="F179" s="30"/>
      <c r="G179" s="30"/>
      <c r="H179" s="30" t="s">
        <v>188</v>
      </c>
      <c r="I179" s="30" t="s">
        <v>108</v>
      </c>
      <c r="J179" s="30">
        <f ca="1">DB!R173</f>
        <v>675</v>
      </c>
      <c r="K179" s="30">
        <f ca="1">DB!S173</f>
        <v>749</v>
      </c>
      <c r="L179" s="30">
        <f ca="1">DB!T173</f>
        <v>832</v>
      </c>
      <c r="M179" s="30">
        <f ca="1">DB!U173</f>
        <v>1054</v>
      </c>
      <c r="N179" s="30" t="s">
        <v>37</v>
      </c>
      <c r="P179" s="2"/>
      <c r="Q179" s="2"/>
      <c r="R179" s="2"/>
      <c r="S179" s="2"/>
    </row>
    <row r="180" spans="2:19" x14ac:dyDescent="0.35">
      <c r="B180" s="30" t="s">
        <v>118</v>
      </c>
      <c r="C180" s="30" t="s">
        <v>119</v>
      </c>
      <c r="D180" s="30" t="s">
        <v>7</v>
      </c>
      <c r="E180" s="30" t="s">
        <v>38</v>
      </c>
      <c r="F180" s="30"/>
      <c r="G180" s="30"/>
      <c r="H180" s="30" t="s">
        <v>188</v>
      </c>
      <c r="I180" s="30" t="s">
        <v>10</v>
      </c>
      <c r="J180" s="30">
        <f ca="1">DB!R174</f>
        <v>675</v>
      </c>
      <c r="K180" s="30">
        <f ca="1">DB!S174</f>
        <v>749</v>
      </c>
      <c r="L180" s="30">
        <f ca="1">DB!T174</f>
        <v>832</v>
      </c>
      <c r="M180" s="30">
        <f ca="1">DB!U174</f>
        <v>998</v>
      </c>
      <c r="N180" s="30" t="s">
        <v>37</v>
      </c>
      <c r="P180" s="2"/>
      <c r="Q180" s="2"/>
      <c r="R180" s="2"/>
      <c r="S180" s="2"/>
    </row>
    <row r="181" spans="2:19" x14ac:dyDescent="0.35">
      <c r="B181" s="30" t="s">
        <v>118</v>
      </c>
      <c r="C181" s="30" t="s">
        <v>119</v>
      </c>
      <c r="D181" s="30" t="s">
        <v>7</v>
      </c>
      <c r="E181" s="30" t="s">
        <v>38</v>
      </c>
      <c r="F181" s="30"/>
      <c r="G181" s="30"/>
      <c r="H181" s="30" t="s">
        <v>188</v>
      </c>
      <c r="I181" s="30" t="s">
        <v>11</v>
      </c>
      <c r="J181" s="30">
        <f ca="1">DB!R175</f>
        <v>675</v>
      </c>
      <c r="K181" s="30">
        <f ca="1">DB!S175</f>
        <v>749</v>
      </c>
      <c r="L181" s="30">
        <f ca="1">DB!T175</f>
        <v>832</v>
      </c>
      <c r="M181" s="30">
        <f ca="1">DB!U175</f>
        <v>998</v>
      </c>
      <c r="N181" s="30" t="s">
        <v>37</v>
      </c>
      <c r="P181" s="2"/>
      <c r="Q181" s="2"/>
      <c r="R181" s="2"/>
      <c r="S181" s="2"/>
    </row>
    <row r="182" spans="2:19" x14ac:dyDescent="0.35">
      <c r="B182" s="30" t="s">
        <v>118</v>
      </c>
      <c r="C182" s="30" t="s">
        <v>119</v>
      </c>
      <c r="D182" s="30" t="s">
        <v>7</v>
      </c>
      <c r="E182" s="30" t="s">
        <v>38</v>
      </c>
      <c r="F182" s="30"/>
      <c r="G182" s="30"/>
      <c r="H182" s="30" t="s">
        <v>188</v>
      </c>
      <c r="I182" s="30" t="s">
        <v>109</v>
      </c>
      <c r="J182" s="30">
        <f ca="1">DB!R176</f>
        <v>675</v>
      </c>
      <c r="K182" s="30">
        <f ca="1">DB!S176</f>
        <v>749</v>
      </c>
      <c r="L182" s="30">
        <f ca="1">DB!T176</f>
        <v>832</v>
      </c>
      <c r="M182" s="30">
        <f ca="1">DB!U176</f>
        <v>998</v>
      </c>
      <c r="N182" s="30" t="s">
        <v>37</v>
      </c>
      <c r="P182" s="2"/>
      <c r="Q182" s="2"/>
      <c r="R182" s="2"/>
      <c r="S182" s="2"/>
    </row>
    <row r="183" spans="2:19" x14ac:dyDescent="0.35">
      <c r="B183" s="30" t="s">
        <v>118</v>
      </c>
      <c r="C183" s="30" t="s">
        <v>119</v>
      </c>
      <c r="D183" s="30" t="s">
        <v>7</v>
      </c>
      <c r="E183" s="30" t="s">
        <v>38</v>
      </c>
      <c r="F183" s="30"/>
      <c r="G183" s="30"/>
      <c r="H183" s="30" t="s">
        <v>188</v>
      </c>
      <c r="I183" s="30" t="s">
        <v>110</v>
      </c>
      <c r="J183" s="30">
        <f ca="1">DB!R177</f>
        <v>675</v>
      </c>
      <c r="K183" s="30">
        <f ca="1">DB!S177</f>
        <v>749</v>
      </c>
      <c r="L183" s="30">
        <f ca="1">DB!T177</f>
        <v>832</v>
      </c>
      <c r="M183" s="30">
        <f ca="1">DB!U177</f>
        <v>998</v>
      </c>
      <c r="N183" s="30" t="s">
        <v>37</v>
      </c>
      <c r="P183" s="2"/>
      <c r="Q183" s="2"/>
      <c r="R183" s="2"/>
      <c r="S183" s="2"/>
    </row>
    <row r="184" spans="2:19" x14ac:dyDescent="0.35">
      <c r="B184" s="30" t="s">
        <v>118</v>
      </c>
      <c r="C184" s="30" t="s">
        <v>119</v>
      </c>
      <c r="D184" s="30" t="s">
        <v>7</v>
      </c>
      <c r="E184" s="30" t="s">
        <v>39</v>
      </c>
      <c r="F184" s="30"/>
      <c r="G184" s="30"/>
      <c r="H184" s="30" t="s">
        <v>188</v>
      </c>
      <c r="I184" s="30" t="s">
        <v>111</v>
      </c>
      <c r="J184" s="30">
        <f ca="1">DB!R178</f>
        <v>675</v>
      </c>
      <c r="K184" s="30">
        <f ca="1">DB!S178</f>
        <v>749</v>
      </c>
      <c r="L184" s="30">
        <f ca="1">DB!T178</f>
        <v>832</v>
      </c>
      <c r="M184" s="30">
        <f ca="1">DB!U178</f>
        <v>998</v>
      </c>
      <c r="N184" s="30" t="s">
        <v>37</v>
      </c>
      <c r="P184" s="2"/>
      <c r="Q184" s="2"/>
      <c r="R184" s="2"/>
      <c r="S184" s="2"/>
    </row>
    <row r="185" spans="2:19" x14ac:dyDescent="0.35">
      <c r="B185" s="30" t="s">
        <v>118</v>
      </c>
      <c r="C185" s="30" t="s">
        <v>119</v>
      </c>
      <c r="D185" s="30" t="s">
        <v>7</v>
      </c>
      <c r="E185" s="30" t="s">
        <v>39</v>
      </c>
      <c r="F185" s="30"/>
      <c r="G185" s="30"/>
      <c r="H185" s="30" t="s">
        <v>188</v>
      </c>
      <c r="I185" s="30" t="s">
        <v>112</v>
      </c>
      <c r="J185" s="30">
        <f ca="1">DB!R179</f>
        <v>675</v>
      </c>
      <c r="K185" s="30">
        <f ca="1">DB!S179</f>
        <v>749</v>
      </c>
      <c r="L185" s="30">
        <f ca="1">DB!T179</f>
        <v>832</v>
      </c>
      <c r="M185" s="30">
        <f ca="1">DB!U179</f>
        <v>998</v>
      </c>
      <c r="N185" s="30" t="s">
        <v>37</v>
      </c>
      <c r="P185" s="2"/>
      <c r="Q185" s="2"/>
      <c r="R185" s="2"/>
      <c r="S185" s="2"/>
    </row>
    <row r="186" spans="2:19" x14ac:dyDescent="0.35">
      <c r="B186" s="30" t="s">
        <v>118</v>
      </c>
      <c r="C186" s="30" t="s">
        <v>119</v>
      </c>
      <c r="D186" s="30" t="s">
        <v>7</v>
      </c>
      <c r="E186" s="30" t="s">
        <v>39</v>
      </c>
      <c r="F186" s="30"/>
      <c r="G186" s="30"/>
      <c r="H186" s="30" t="s">
        <v>188</v>
      </c>
      <c r="I186" s="30" t="s">
        <v>12</v>
      </c>
      <c r="J186" s="30">
        <f ca="1">DB!R180</f>
        <v>675</v>
      </c>
      <c r="K186" s="30">
        <f ca="1">DB!S180</f>
        <v>749</v>
      </c>
      <c r="L186" s="30">
        <f ca="1">DB!T180</f>
        <v>832</v>
      </c>
      <c r="M186" s="30">
        <f ca="1">DB!U180</f>
        <v>998</v>
      </c>
      <c r="N186" s="30" t="s">
        <v>37</v>
      </c>
      <c r="P186" s="2"/>
      <c r="Q186" s="2"/>
      <c r="R186" s="2"/>
      <c r="S186" s="2"/>
    </row>
    <row r="187" spans="2:19" x14ac:dyDescent="0.35">
      <c r="B187" s="30" t="s">
        <v>118</v>
      </c>
      <c r="C187" s="30" t="s">
        <v>119</v>
      </c>
      <c r="D187" s="30" t="s">
        <v>7</v>
      </c>
      <c r="E187" s="30" t="s">
        <v>39</v>
      </c>
      <c r="F187" s="30"/>
      <c r="G187" s="30"/>
      <c r="H187" s="30" t="s">
        <v>188</v>
      </c>
      <c r="I187" s="30" t="s">
        <v>13</v>
      </c>
      <c r="J187" s="30">
        <f ca="1">DB!R181</f>
        <v>675</v>
      </c>
      <c r="K187" s="30">
        <f ca="1">DB!S181</f>
        <v>749</v>
      </c>
      <c r="L187" s="30">
        <f ca="1">DB!T181</f>
        <v>832</v>
      </c>
      <c r="M187" s="30">
        <f ca="1">DB!U181</f>
        <v>998</v>
      </c>
      <c r="N187" s="30" t="s">
        <v>37</v>
      </c>
      <c r="P187" s="2"/>
      <c r="Q187" s="2"/>
      <c r="R187" s="2"/>
      <c r="S187" s="2"/>
    </row>
    <row r="188" spans="2:19" x14ac:dyDescent="0.35">
      <c r="B188" s="30" t="s">
        <v>118</v>
      </c>
      <c r="C188" s="30" t="s">
        <v>119</v>
      </c>
      <c r="D188" s="30" t="s">
        <v>7</v>
      </c>
      <c r="E188" s="30" t="s">
        <v>113</v>
      </c>
      <c r="F188" s="30"/>
      <c r="G188" s="30"/>
      <c r="H188" s="30" t="s">
        <v>188</v>
      </c>
      <c r="I188" s="30" t="s">
        <v>40</v>
      </c>
      <c r="J188" s="30">
        <f ca="1">DB!R182</f>
        <v>450</v>
      </c>
      <c r="K188" s="30">
        <f ca="1">DB!S182</f>
        <v>499</v>
      </c>
      <c r="L188" s="30">
        <f ca="1">DB!T182</f>
        <v>555</v>
      </c>
      <c r="M188" s="30">
        <f ca="1">DB!U182</f>
        <v>791</v>
      </c>
      <c r="N188" s="30" t="s">
        <v>37</v>
      </c>
      <c r="P188" s="2"/>
      <c r="Q188" s="2"/>
      <c r="R188" s="2"/>
      <c r="S188" s="2"/>
    </row>
    <row r="189" spans="2:19" x14ac:dyDescent="0.35">
      <c r="B189" s="30" t="s">
        <v>118</v>
      </c>
      <c r="C189" s="30" t="s">
        <v>119</v>
      </c>
      <c r="D189" s="30" t="s">
        <v>7</v>
      </c>
      <c r="E189" s="30" t="s">
        <v>113</v>
      </c>
      <c r="F189" s="30"/>
      <c r="G189" s="30"/>
      <c r="H189" s="30" t="s">
        <v>188</v>
      </c>
      <c r="I189" s="30" t="s">
        <v>41</v>
      </c>
      <c r="J189" s="30">
        <f ca="1">DB!R183</f>
        <v>450</v>
      </c>
      <c r="K189" s="30">
        <f ca="1">DB!S183</f>
        <v>499</v>
      </c>
      <c r="L189" s="30">
        <f ca="1">DB!T183</f>
        <v>555</v>
      </c>
      <c r="M189" s="30">
        <f ca="1">DB!U183</f>
        <v>791</v>
      </c>
      <c r="N189" s="30" t="s">
        <v>37</v>
      </c>
      <c r="P189" s="2"/>
      <c r="Q189" s="2"/>
      <c r="R189" s="2"/>
      <c r="S189" s="2"/>
    </row>
    <row r="190" spans="2:19" x14ac:dyDescent="0.35">
      <c r="B190" s="30" t="s">
        <v>118</v>
      </c>
      <c r="C190" s="30" t="s">
        <v>119</v>
      </c>
      <c r="D190" s="30" t="s">
        <v>7</v>
      </c>
      <c r="E190" s="30" t="s">
        <v>113</v>
      </c>
      <c r="F190" s="30"/>
      <c r="G190" s="30"/>
      <c r="H190" s="30" t="s">
        <v>188</v>
      </c>
      <c r="I190" s="30" t="s">
        <v>42</v>
      </c>
      <c r="J190" s="30">
        <f ca="1">DB!R184</f>
        <v>450</v>
      </c>
      <c r="K190" s="30">
        <f ca="1">DB!S184</f>
        <v>499</v>
      </c>
      <c r="L190" s="30">
        <f ca="1">DB!T184</f>
        <v>555</v>
      </c>
      <c r="M190" s="30">
        <f ca="1">DB!U184</f>
        <v>791</v>
      </c>
      <c r="N190" s="30" t="s">
        <v>37</v>
      </c>
      <c r="P190" s="2"/>
      <c r="Q190" s="2"/>
      <c r="R190" s="2"/>
      <c r="S190" s="2"/>
    </row>
    <row r="191" spans="2:19" x14ac:dyDescent="0.35">
      <c r="B191" s="30" t="s">
        <v>118</v>
      </c>
      <c r="C191" s="30" t="s">
        <v>119</v>
      </c>
      <c r="D191" s="30" t="s">
        <v>7</v>
      </c>
      <c r="E191" s="30" t="s">
        <v>113</v>
      </c>
      <c r="F191" s="30"/>
      <c r="G191" s="30"/>
      <c r="H191" s="30" t="s">
        <v>188</v>
      </c>
      <c r="I191" s="30" t="s">
        <v>43</v>
      </c>
      <c r="J191" s="30">
        <f ca="1">DB!R185</f>
        <v>450</v>
      </c>
      <c r="K191" s="30">
        <f ca="1">DB!S185</f>
        <v>499</v>
      </c>
      <c r="L191" s="30">
        <f ca="1">DB!T185</f>
        <v>555</v>
      </c>
      <c r="M191" s="30">
        <f ca="1">DB!U185</f>
        <v>791</v>
      </c>
      <c r="N191" s="30" t="s">
        <v>37</v>
      </c>
      <c r="P191" s="2"/>
      <c r="Q191" s="2"/>
      <c r="R191" s="2"/>
      <c r="S191" s="2"/>
    </row>
    <row r="192" spans="2:19" x14ac:dyDescent="0.35">
      <c r="B192" s="30" t="s">
        <v>118</v>
      </c>
      <c r="C192" s="30" t="s">
        <v>119</v>
      </c>
      <c r="D192" s="30" t="s">
        <v>7</v>
      </c>
      <c r="E192" s="30" t="s">
        <v>113</v>
      </c>
      <c r="F192" s="30"/>
      <c r="G192" s="30"/>
      <c r="H192" s="30" t="s">
        <v>188</v>
      </c>
      <c r="I192" s="30" t="s">
        <v>44</v>
      </c>
      <c r="J192" s="30">
        <f ca="1">DB!R186</f>
        <v>450</v>
      </c>
      <c r="K192" s="30">
        <f ca="1">DB!S186</f>
        <v>499</v>
      </c>
      <c r="L192" s="30">
        <f ca="1">DB!T186</f>
        <v>555</v>
      </c>
      <c r="M192" s="30">
        <f ca="1">DB!U186</f>
        <v>791</v>
      </c>
      <c r="N192" s="30" t="s">
        <v>37</v>
      </c>
      <c r="P192" s="2"/>
      <c r="Q192" s="2"/>
      <c r="R192" s="2"/>
      <c r="S192" s="2"/>
    </row>
    <row r="193" spans="2:19" x14ac:dyDescent="0.35">
      <c r="B193" s="30" t="s">
        <v>118</v>
      </c>
      <c r="C193" s="30" t="s">
        <v>119</v>
      </c>
      <c r="D193" s="30" t="s">
        <v>7</v>
      </c>
      <c r="E193" s="30" t="s">
        <v>114</v>
      </c>
      <c r="F193" s="30"/>
      <c r="G193" s="30"/>
      <c r="H193" s="30" t="s">
        <v>188</v>
      </c>
      <c r="I193" s="30" t="s">
        <v>14</v>
      </c>
      <c r="J193" s="30">
        <f ca="1">DB!R187</f>
        <v>450</v>
      </c>
      <c r="K193" s="30">
        <f ca="1">DB!S187</f>
        <v>499</v>
      </c>
      <c r="L193" s="30">
        <f ca="1">DB!T187</f>
        <v>555</v>
      </c>
      <c r="M193" s="30">
        <f ca="1">DB!U187</f>
        <v>791</v>
      </c>
      <c r="N193" s="30" t="s">
        <v>37</v>
      </c>
      <c r="P193" s="2"/>
      <c r="Q193" s="2"/>
      <c r="R193" s="2"/>
      <c r="S193" s="2"/>
    </row>
    <row r="194" spans="2:19" x14ac:dyDescent="0.35">
      <c r="B194" s="30" t="s">
        <v>118</v>
      </c>
      <c r="C194" s="30" t="s">
        <v>119</v>
      </c>
      <c r="D194" s="30" t="s">
        <v>7</v>
      </c>
      <c r="E194" s="30" t="s">
        <v>114</v>
      </c>
      <c r="F194" s="30"/>
      <c r="G194" s="30"/>
      <c r="H194" s="30" t="s">
        <v>188</v>
      </c>
      <c r="I194" s="30" t="s">
        <v>115</v>
      </c>
      <c r="J194" s="30">
        <f ca="1">DB!R188</f>
        <v>450</v>
      </c>
      <c r="K194" s="30">
        <f ca="1">DB!S188</f>
        <v>499</v>
      </c>
      <c r="L194" s="30">
        <f ca="1">DB!T188</f>
        <v>555</v>
      </c>
      <c r="M194" s="30">
        <f ca="1">DB!U188</f>
        <v>791</v>
      </c>
      <c r="N194" s="30" t="s">
        <v>37</v>
      </c>
      <c r="P194" s="2"/>
      <c r="Q194" s="2"/>
      <c r="R194" s="2"/>
      <c r="S194" s="2"/>
    </row>
    <row r="195" spans="2:19" x14ac:dyDescent="0.35">
      <c r="B195" s="30" t="s">
        <v>118</v>
      </c>
      <c r="C195" s="30" t="s">
        <v>119</v>
      </c>
      <c r="D195" s="30" t="s">
        <v>7</v>
      </c>
      <c r="E195" s="30" t="s">
        <v>114</v>
      </c>
      <c r="F195" s="30"/>
      <c r="G195" s="30"/>
      <c r="H195" s="30" t="s">
        <v>188</v>
      </c>
      <c r="I195" s="30" t="s">
        <v>15</v>
      </c>
      <c r="J195" s="30">
        <f ca="1">DB!R189</f>
        <v>450</v>
      </c>
      <c r="K195" s="30">
        <f ca="1">DB!S189</f>
        <v>499</v>
      </c>
      <c r="L195" s="30">
        <f ca="1">DB!T189</f>
        <v>555</v>
      </c>
      <c r="M195" s="30">
        <f ca="1">DB!U189</f>
        <v>791</v>
      </c>
      <c r="N195" s="30" t="s">
        <v>37</v>
      </c>
      <c r="P195" s="2"/>
      <c r="Q195" s="2"/>
      <c r="R195" s="2"/>
      <c r="S195" s="2"/>
    </row>
    <row r="196" spans="2:19" x14ac:dyDescent="0.35">
      <c r="B196" s="30" t="s">
        <v>118</v>
      </c>
      <c r="C196" s="30" t="s">
        <v>119</v>
      </c>
      <c r="D196" s="30" t="s">
        <v>7</v>
      </c>
      <c r="E196" s="30" t="s">
        <v>116</v>
      </c>
      <c r="F196" s="30"/>
      <c r="G196" s="30"/>
      <c r="H196" s="30" t="s">
        <v>188</v>
      </c>
      <c r="I196" s="30" t="s">
        <v>45</v>
      </c>
      <c r="J196" s="30">
        <f ca="1">DB!R190</f>
        <v>719</v>
      </c>
      <c r="K196" s="30">
        <f ca="1">DB!S190</f>
        <v>799</v>
      </c>
      <c r="L196" s="30">
        <f ca="1">DB!T190</f>
        <v>887</v>
      </c>
      <c r="M196" s="30">
        <f ca="1">DB!U190</f>
        <v>1054</v>
      </c>
      <c r="N196" s="30" t="s">
        <v>37</v>
      </c>
      <c r="P196" s="2"/>
      <c r="Q196" s="2"/>
      <c r="R196" s="2"/>
      <c r="S196" s="2"/>
    </row>
    <row r="197" spans="2:19" x14ac:dyDescent="0.35">
      <c r="B197" s="30" t="s">
        <v>118</v>
      </c>
      <c r="C197" s="30" t="s">
        <v>119</v>
      </c>
      <c r="D197" s="30" t="s">
        <v>7</v>
      </c>
      <c r="E197" s="30" t="s">
        <v>116</v>
      </c>
      <c r="F197" s="30"/>
      <c r="G197" s="30"/>
      <c r="H197" s="30" t="s">
        <v>188</v>
      </c>
      <c r="I197" s="30" t="s">
        <v>117</v>
      </c>
      <c r="J197" s="30">
        <f ca="1">DB!R191</f>
        <v>719</v>
      </c>
      <c r="K197" s="30">
        <f ca="1">DB!S191</f>
        <v>799</v>
      </c>
      <c r="L197" s="30">
        <f ca="1">DB!T191</f>
        <v>887</v>
      </c>
      <c r="M197" s="30">
        <f ca="1">DB!U191</f>
        <v>1054</v>
      </c>
      <c r="N197" s="30" t="s">
        <v>37</v>
      </c>
      <c r="P197" s="2"/>
      <c r="Q197" s="2"/>
      <c r="R197" s="2"/>
      <c r="S197" s="2"/>
    </row>
    <row r="198" spans="2:19" x14ac:dyDescent="0.35">
      <c r="B198" s="30" t="s">
        <v>118</v>
      </c>
      <c r="C198" s="30" t="s">
        <v>119</v>
      </c>
      <c r="D198" s="30" t="s">
        <v>7</v>
      </c>
      <c r="E198" s="30" t="s">
        <v>116</v>
      </c>
      <c r="F198" s="30"/>
      <c r="G198" s="30"/>
      <c r="H198" s="30" t="s">
        <v>188</v>
      </c>
      <c r="I198" s="30" t="s">
        <v>16</v>
      </c>
      <c r="J198" s="30">
        <f ca="1">DB!R192</f>
        <v>719</v>
      </c>
      <c r="K198" s="30">
        <f ca="1">DB!S192</f>
        <v>799</v>
      </c>
      <c r="L198" s="30">
        <f ca="1">DB!T192</f>
        <v>887</v>
      </c>
      <c r="M198" s="30">
        <f ca="1">DB!U192</f>
        <v>1054</v>
      </c>
      <c r="N198" s="30" t="s">
        <v>37</v>
      </c>
      <c r="P198" s="2"/>
      <c r="Q198" s="2"/>
      <c r="R198" s="2"/>
      <c r="S198" s="2"/>
    </row>
    <row r="199" spans="2:19" x14ac:dyDescent="0.35">
      <c r="B199" s="30" t="s">
        <v>118</v>
      </c>
      <c r="C199" s="30" t="s">
        <v>119</v>
      </c>
      <c r="D199" s="30" t="s">
        <v>7</v>
      </c>
      <c r="E199" s="30" t="s">
        <v>46</v>
      </c>
      <c r="F199" s="30"/>
      <c r="G199" s="30"/>
      <c r="H199" s="30" t="s">
        <v>188</v>
      </c>
      <c r="I199" s="30" t="s">
        <v>47</v>
      </c>
      <c r="J199" s="30">
        <f ca="1">DB!R193</f>
        <v>400</v>
      </c>
      <c r="K199" s="30">
        <f ca="1">DB!S193</f>
        <v>444</v>
      </c>
      <c r="L199" s="30">
        <f ca="1">DB!T193</f>
        <v>555</v>
      </c>
      <c r="M199" s="30">
        <f ca="1">DB!U193</f>
        <v>666</v>
      </c>
      <c r="N199" s="30" t="s">
        <v>37</v>
      </c>
      <c r="P199" s="2"/>
      <c r="Q199" s="2"/>
      <c r="R199" s="2"/>
      <c r="S199" s="2"/>
    </row>
    <row r="200" spans="2:19" x14ac:dyDescent="0.35">
      <c r="B200" s="30" t="s">
        <v>120</v>
      </c>
      <c r="C200" s="30" t="s">
        <v>121</v>
      </c>
      <c r="D200" s="30" t="s">
        <v>1</v>
      </c>
      <c r="E200" s="30" t="s">
        <v>36</v>
      </c>
      <c r="F200" s="30"/>
      <c r="G200" s="30"/>
      <c r="H200" s="30" t="s">
        <v>188</v>
      </c>
      <c r="I200" s="30" t="s">
        <v>9</v>
      </c>
      <c r="J200" s="30">
        <f ca="1">DB!R194</f>
        <v>908</v>
      </c>
      <c r="K200" s="30">
        <f ca="1">DB!S194</f>
        <v>1009</v>
      </c>
      <c r="L200" s="30">
        <f ca="1">DB!T194</f>
        <v>1121</v>
      </c>
      <c r="M200" s="30">
        <f ca="1">DB!U194</f>
        <v>1216</v>
      </c>
      <c r="N200" s="30" t="s">
        <v>37</v>
      </c>
      <c r="P200" s="2"/>
      <c r="Q200" s="2"/>
      <c r="R200" s="2"/>
      <c r="S200" s="2"/>
    </row>
    <row r="201" spans="2:19" x14ac:dyDescent="0.35">
      <c r="B201" s="30" t="s">
        <v>120</v>
      </c>
      <c r="C201" s="30" t="s">
        <v>121</v>
      </c>
      <c r="D201" s="30" t="s">
        <v>1</v>
      </c>
      <c r="E201" s="30" t="s">
        <v>36</v>
      </c>
      <c r="F201" s="30"/>
      <c r="G201" s="30"/>
      <c r="H201" s="30" t="s">
        <v>188</v>
      </c>
      <c r="I201" s="30" t="s">
        <v>106</v>
      </c>
      <c r="J201" s="30">
        <f ca="1">DB!R195</f>
        <v>908</v>
      </c>
      <c r="K201" s="30">
        <f ca="1">DB!S195</f>
        <v>1009</v>
      </c>
      <c r="L201" s="30">
        <f ca="1">DB!T195</f>
        <v>1121</v>
      </c>
      <c r="M201" s="30">
        <f ca="1">DB!U195</f>
        <v>1216</v>
      </c>
      <c r="N201" s="30" t="s">
        <v>37</v>
      </c>
      <c r="P201" s="2"/>
      <c r="Q201" s="2"/>
      <c r="R201" s="2"/>
      <c r="S201" s="2"/>
    </row>
    <row r="202" spans="2:19" x14ac:dyDescent="0.35">
      <c r="B202" s="30" t="s">
        <v>120</v>
      </c>
      <c r="C202" s="30" t="s">
        <v>121</v>
      </c>
      <c r="D202" s="30" t="s">
        <v>1</v>
      </c>
      <c r="E202" s="30" t="s">
        <v>36</v>
      </c>
      <c r="F202" s="30"/>
      <c r="G202" s="30"/>
      <c r="H202" s="30" t="s">
        <v>188</v>
      </c>
      <c r="I202" s="30" t="s">
        <v>107</v>
      </c>
      <c r="J202" s="30">
        <f ca="1">DB!R196</f>
        <v>908</v>
      </c>
      <c r="K202" s="30">
        <f ca="1">DB!S196</f>
        <v>1009</v>
      </c>
      <c r="L202" s="30">
        <f ca="1">DB!T196</f>
        <v>1121</v>
      </c>
      <c r="M202" s="30">
        <f ca="1">DB!U196</f>
        <v>1216</v>
      </c>
      <c r="N202" s="30" t="s">
        <v>37</v>
      </c>
      <c r="P202" s="2"/>
      <c r="Q202" s="2"/>
      <c r="R202" s="2"/>
      <c r="S202" s="2"/>
    </row>
    <row r="203" spans="2:19" x14ac:dyDescent="0.35">
      <c r="B203" s="30" t="s">
        <v>120</v>
      </c>
      <c r="C203" s="30" t="s">
        <v>121</v>
      </c>
      <c r="D203" s="30" t="s">
        <v>1</v>
      </c>
      <c r="E203" s="30" t="s">
        <v>36</v>
      </c>
      <c r="F203" s="30"/>
      <c r="G203" s="30"/>
      <c r="H203" s="30" t="s">
        <v>188</v>
      </c>
      <c r="I203" s="30" t="s">
        <v>108</v>
      </c>
      <c r="J203" s="30">
        <f ca="1">DB!R197</f>
        <v>908</v>
      </c>
      <c r="K203" s="30">
        <f ca="1">DB!S197</f>
        <v>1009</v>
      </c>
      <c r="L203" s="30">
        <f ca="1">DB!T197</f>
        <v>1121</v>
      </c>
      <c r="M203" s="30">
        <f ca="1">DB!U197</f>
        <v>1216</v>
      </c>
      <c r="N203" s="30" t="s">
        <v>37</v>
      </c>
      <c r="P203" s="2"/>
      <c r="Q203" s="2"/>
      <c r="R203" s="2"/>
      <c r="S203" s="2"/>
    </row>
    <row r="204" spans="2:19" x14ac:dyDescent="0.35">
      <c r="B204" s="30" t="s">
        <v>120</v>
      </c>
      <c r="C204" s="30" t="s">
        <v>121</v>
      </c>
      <c r="D204" s="30" t="s">
        <v>1</v>
      </c>
      <c r="E204" s="30" t="s">
        <v>38</v>
      </c>
      <c r="F204" s="30"/>
      <c r="G204" s="30"/>
      <c r="H204" s="30" t="s">
        <v>188</v>
      </c>
      <c r="I204" s="30" t="s">
        <v>10</v>
      </c>
      <c r="J204" s="30">
        <f ca="1">DB!R198</f>
        <v>908</v>
      </c>
      <c r="K204" s="30">
        <f ca="1">DB!S198</f>
        <v>1009</v>
      </c>
      <c r="L204" s="30">
        <f ca="1">DB!T198</f>
        <v>1121</v>
      </c>
      <c r="M204" s="30">
        <f ca="1">DB!U198</f>
        <v>1188</v>
      </c>
      <c r="N204" s="30" t="s">
        <v>37</v>
      </c>
      <c r="P204" s="2"/>
      <c r="Q204" s="2"/>
      <c r="R204" s="2"/>
      <c r="S204" s="2"/>
    </row>
    <row r="205" spans="2:19" x14ac:dyDescent="0.35">
      <c r="B205" s="30" t="s">
        <v>120</v>
      </c>
      <c r="C205" s="30" t="s">
        <v>121</v>
      </c>
      <c r="D205" s="30" t="s">
        <v>1</v>
      </c>
      <c r="E205" s="30" t="s">
        <v>38</v>
      </c>
      <c r="F205" s="30"/>
      <c r="G205" s="30"/>
      <c r="H205" s="30" t="s">
        <v>188</v>
      </c>
      <c r="I205" s="30" t="s">
        <v>11</v>
      </c>
      <c r="J205" s="30">
        <f ca="1">DB!R199</f>
        <v>908</v>
      </c>
      <c r="K205" s="30">
        <f ca="1">DB!S199</f>
        <v>1009</v>
      </c>
      <c r="L205" s="30">
        <f ca="1">DB!T199</f>
        <v>1121</v>
      </c>
      <c r="M205" s="30">
        <f ca="1">DB!U199</f>
        <v>1188</v>
      </c>
      <c r="N205" s="30" t="s">
        <v>37</v>
      </c>
      <c r="P205" s="2"/>
      <c r="Q205" s="2"/>
      <c r="R205" s="2"/>
      <c r="S205" s="2"/>
    </row>
    <row r="206" spans="2:19" x14ac:dyDescent="0.35">
      <c r="B206" s="30" t="s">
        <v>120</v>
      </c>
      <c r="C206" s="30" t="s">
        <v>121</v>
      </c>
      <c r="D206" s="30" t="s">
        <v>1</v>
      </c>
      <c r="E206" s="30" t="s">
        <v>38</v>
      </c>
      <c r="F206" s="30"/>
      <c r="G206" s="30"/>
      <c r="H206" s="30" t="s">
        <v>188</v>
      </c>
      <c r="I206" s="30" t="s">
        <v>109</v>
      </c>
      <c r="J206" s="30">
        <f ca="1">DB!R200</f>
        <v>908</v>
      </c>
      <c r="K206" s="30">
        <f ca="1">DB!S200</f>
        <v>1009</v>
      </c>
      <c r="L206" s="30">
        <f ca="1">DB!T200</f>
        <v>1121</v>
      </c>
      <c r="M206" s="30">
        <f ca="1">DB!U200</f>
        <v>1188</v>
      </c>
      <c r="N206" s="30" t="s">
        <v>37</v>
      </c>
      <c r="P206" s="2"/>
      <c r="Q206" s="2"/>
      <c r="R206" s="2"/>
      <c r="S206" s="2"/>
    </row>
    <row r="207" spans="2:19" x14ac:dyDescent="0.35">
      <c r="B207" s="30" t="s">
        <v>120</v>
      </c>
      <c r="C207" s="30" t="s">
        <v>121</v>
      </c>
      <c r="D207" s="30" t="s">
        <v>1</v>
      </c>
      <c r="E207" s="30" t="s">
        <v>38</v>
      </c>
      <c r="F207" s="30"/>
      <c r="G207" s="30"/>
      <c r="H207" s="30" t="s">
        <v>188</v>
      </c>
      <c r="I207" s="30" t="s">
        <v>110</v>
      </c>
      <c r="J207" s="30">
        <f ca="1">DB!R201</f>
        <v>908</v>
      </c>
      <c r="K207" s="30">
        <f ca="1">DB!S201</f>
        <v>1009</v>
      </c>
      <c r="L207" s="30">
        <f ca="1">DB!T201</f>
        <v>1121</v>
      </c>
      <c r="M207" s="30">
        <f ca="1">DB!U201</f>
        <v>1188</v>
      </c>
      <c r="N207" s="30" t="s">
        <v>37</v>
      </c>
      <c r="P207" s="2"/>
      <c r="Q207" s="2"/>
      <c r="R207" s="2"/>
      <c r="S207" s="2"/>
    </row>
    <row r="208" spans="2:19" x14ac:dyDescent="0.35">
      <c r="B208" s="30" t="s">
        <v>120</v>
      </c>
      <c r="C208" s="30" t="s">
        <v>121</v>
      </c>
      <c r="D208" s="30" t="s">
        <v>1</v>
      </c>
      <c r="E208" s="30" t="s">
        <v>39</v>
      </c>
      <c r="F208" s="30"/>
      <c r="G208" s="30"/>
      <c r="H208" s="30" t="s">
        <v>188</v>
      </c>
      <c r="I208" s="30" t="s">
        <v>111</v>
      </c>
      <c r="J208" s="30">
        <f ca="1">DB!R202</f>
        <v>839</v>
      </c>
      <c r="K208" s="30">
        <f ca="1">DB!S202</f>
        <v>932</v>
      </c>
      <c r="L208" s="30">
        <f ca="1">DB!T202</f>
        <v>1035</v>
      </c>
      <c r="M208" s="30">
        <f ca="1">DB!U202</f>
        <v>1141</v>
      </c>
      <c r="N208" s="30" t="s">
        <v>37</v>
      </c>
      <c r="P208" s="2"/>
      <c r="Q208" s="2"/>
      <c r="R208" s="2"/>
      <c r="S208" s="2"/>
    </row>
    <row r="209" spans="2:19" x14ac:dyDescent="0.35">
      <c r="B209" s="30" t="s">
        <v>120</v>
      </c>
      <c r="C209" s="30" t="s">
        <v>121</v>
      </c>
      <c r="D209" s="30" t="s">
        <v>1</v>
      </c>
      <c r="E209" s="30" t="s">
        <v>39</v>
      </c>
      <c r="F209" s="30"/>
      <c r="G209" s="30"/>
      <c r="H209" s="30" t="s">
        <v>188</v>
      </c>
      <c r="I209" s="30" t="s">
        <v>112</v>
      </c>
      <c r="J209" s="30">
        <f ca="1">DB!R203</f>
        <v>839</v>
      </c>
      <c r="K209" s="30">
        <f ca="1">DB!S203</f>
        <v>932</v>
      </c>
      <c r="L209" s="30">
        <f ca="1">DB!T203</f>
        <v>1035</v>
      </c>
      <c r="M209" s="30">
        <f ca="1">DB!U203</f>
        <v>1141</v>
      </c>
      <c r="N209" s="30" t="s">
        <v>37</v>
      </c>
      <c r="P209" s="2"/>
      <c r="Q209" s="2"/>
      <c r="R209" s="2"/>
      <c r="S209" s="2"/>
    </row>
    <row r="210" spans="2:19" x14ac:dyDescent="0.35">
      <c r="B210" s="30" t="s">
        <v>120</v>
      </c>
      <c r="C210" s="30" t="s">
        <v>121</v>
      </c>
      <c r="D210" s="30" t="s">
        <v>1</v>
      </c>
      <c r="E210" s="30" t="s">
        <v>39</v>
      </c>
      <c r="F210" s="30"/>
      <c r="G210" s="30"/>
      <c r="H210" s="30" t="s">
        <v>188</v>
      </c>
      <c r="I210" s="30" t="s">
        <v>12</v>
      </c>
      <c r="J210" s="30">
        <f ca="1">DB!R204</f>
        <v>839</v>
      </c>
      <c r="K210" s="30">
        <f ca="1">DB!S204</f>
        <v>932</v>
      </c>
      <c r="L210" s="30">
        <f ca="1">DB!T204</f>
        <v>1035</v>
      </c>
      <c r="M210" s="30">
        <f ca="1">DB!U204</f>
        <v>1141</v>
      </c>
      <c r="N210" s="30" t="s">
        <v>37</v>
      </c>
      <c r="P210" s="2"/>
      <c r="Q210" s="2"/>
      <c r="R210" s="2"/>
      <c r="S210" s="2"/>
    </row>
    <row r="211" spans="2:19" x14ac:dyDescent="0.35">
      <c r="B211" s="30" t="s">
        <v>120</v>
      </c>
      <c r="C211" s="30" t="s">
        <v>121</v>
      </c>
      <c r="D211" s="30" t="s">
        <v>1</v>
      </c>
      <c r="E211" s="30" t="s">
        <v>39</v>
      </c>
      <c r="F211" s="30"/>
      <c r="G211" s="30"/>
      <c r="H211" s="30" t="s">
        <v>188</v>
      </c>
      <c r="I211" s="30" t="s">
        <v>13</v>
      </c>
      <c r="J211" s="30">
        <f ca="1">DB!R205</f>
        <v>839</v>
      </c>
      <c r="K211" s="30">
        <f ca="1">DB!S205</f>
        <v>932</v>
      </c>
      <c r="L211" s="30">
        <f ca="1">DB!T205</f>
        <v>1035</v>
      </c>
      <c r="M211" s="30">
        <f ca="1">DB!U205</f>
        <v>1141</v>
      </c>
      <c r="N211" s="30" t="s">
        <v>37</v>
      </c>
      <c r="P211" s="2"/>
      <c r="Q211" s="2"/>
      <c r="R211" s="2"/>
      <c r="S211" s="2"/>
    </row>
    <row r="212" spans="2:19" x14ac:dyDescent="0.35">
      <c r="B212" s="30" t="s">
        <v>120</v>
      </c>
      <c r="C212" s="30" t="s">
        <v>121</v>
      </c>
      <c r="D212" s="30" t="s">
        <v>1</v>
      </c>
      <c r="E212" s="30" t="s">
        <v>113</v>
      </c>
      <c r="F212" s="30"/>
      <c r="G212" s="30"/>
      <c r="H212" s="30" t="s">
        <v>188</v>
      </c>
      <c r="I212" s="30" t="s">
        <v>40</v>
      </c>
      <c r="J212" s="30">
        <f ca="1">DB!R206</f>
        <v>1047</v>
      </c>
      <c r="K212" s="30">
        <f ca="1">DB!S206</f>
        <v>1162</v>
      </c>
      <c r="L212" s="30">
        <f ca="1">DB!T206</f>
        <v>1291</v>
      </c>
      <c r="M212" s="30">
        <f ca="1">DB!U206</f>
        <v>1320</v>
      </c>
      <c r="N212" s="30" t="s">
        <v>37</v>
      </c>
      <c r="P212" s="2"/>
      <c r="Q212" s="2"/>
      <c r="R212" s="2"/>
      <c r="S212" s="2"/>
    </row>
    <row r="213" spans="2:19" x14ac:dyDescent="0.35">
      <c r="B213" s="30" t="s">
        <v>120</v>
      </c>
      <c r="C213" s="30" t="s">
        <v>121</v>
      </c>
      <c r="D213" s="30" t="s">
        <v>1</v>
      </c>
      <c r="E213" s="30" t="s">
        <v>113</v>
      </c>
      <c r="F213" s="30"/>
      <c r="G213" s="30"/>
      <c r="H213" s="30" t="s">
        <v>188</v>
      </c>
      <c r="I213" s="30" t="s">
        <v>41</v>
      </c>
      <c r="J213" s="30">
        <f ca="1">DB!R207</f>
        <v>1047</v>
      </c>
      <c r="K213" s="30">
        <f ca="1">DB!S207</f>
        <v>1162</v>
      </c>
      <c r="L213" s="30">
        <f ca="1">DB!T207</f>
        <v>1291</v>
      </c>
      <c r="M213" s="30">
        <f ca="1">DB!U207</f>
        <v>1320</v>
      </c>
      <c r="N213" s="30" t="s">
        <v>37</v>
      </c>
      <c r="P213" s="2"/>
      <c r="Q213" s="2"/>
      <c r="R213" s="2"/>
      <c r="S213" s="2"/>
    </row>
    <row r="214" spans="2:19" x14ac:dyDescent="0.35">
      <c r="B214" s="30" t="s">
        <v>120</v>
      </c>
      <c r="C214" s="30" t="s">
        <v>121</v>
      </c>
      <c r="D214" s="30" t="s">
        <v>1</v>
      </c>
      <c r="E214" s="30" t="s">
        <v>113</v>
      </c>
      <c r="F214" s="30"/>
      <c r="G214" s="30"/>
      <c r="H214" s="30" t="s">
        <v>188</v>
      </c>
      <c r="I214" s="30" t="s">
        <v>42</v>
      </c>
      <c r="J214" s="30">
        <f ca="1">DB!R208</f>
        <v>1047</v>
      </c>
      <c r="K214" s="30">
        <f ca="1">DB!S208</f>
        <v>1162</v>
      </c>
      <c r="L214" s="30">
        <f ca="1">DB!T208</f>
        <v>1291</v>
      </c>
      <c r="M214" s="30">
        <f ca="1">DB!U208</f>
        <v>1320</v>
      </c>
      <c r="N214" s="30" t="s">
        <v>37</v>
      </c>
      <c r="P214" s="2"/>
      <c r="Q214" s="2"/>
      <c r="R214" s="2"/>
      <c r="S214" s="2"/>
    </row>
    <row r="215" spans="2:19" x14ac:dyDescent="0.35">
      <c r="B215" s="30" t="s">
        <v>120</v>
      </c>
      <c r="C215" s="30" t="s">
        <v>121</v>
      </c>
      <c r="D215" s="30" t="s">
        <v>1</v>
      </c>
      <c r="E215" s="30" t="s">
        <v>113</v>
      </c>
      <c r="F215" s="30"/>
      <c r="G215" s="30"/>
      <c r="H215" s="30" t="s">
        <v>188</v>
      </c>
      <c r="I215" s="30" t="s">
        <v>43</v>
      </c>
      <c r="J215" s="30">
        <f ca="1">DB!R209</f>
        <v>1047</v>
      </c>
      <c r="K215" s="30">
        <f ca="1">DB!S209</f>
        <v>1162</v>
      </c>
      <c r="L215" s="30">
        <f ca="1">DB!T209</f>
        <v>1291</v>
      </c>
      <c r="M215" s="30">
        <f ca="1">DB!U209</f>
        <v>1320</v>
      </c>
      <c r="N215" s="30" t="s">
        <v>37</v>
      </c>
      <c r="P215" s="2"/>
      <c r="Q215" s="2"/>
      <c r="R215" s="2"/>
      <c r="S215" s="2"/>
    </row>
    <row r="216" spans="2:19" x14ac:dyDescent="0.35">
      <c r="B216" s="30" t="s">
        <v>120</v>
      </c>
      <c r="C216" s="30" t="s">
        <v>121</v>
      </c>
      <c r="D216" s="30" t="s">
        <v>1</v>
      </c>
      <c r="E216" s="30" t="s">
        <v>113</v>
      </c>
      <c r="F216" s="30"/>
      <c r="G216" s="30"/>
      <c r="H216" s="30" t="s">
        <v>188</v>
      </c>
      <c r="I216" s="30" t="s">
        <v>44</v>
      </c>
      <c r="J216" s="30">
        <f ca="1">DB!R210</f>
        <v>1047</v>
      </c>
      <c r="K216" s="30">
        <f ca="1">DB!S210</f>
        <v>1162</v>
      </c>
      <c r="L216" s="30">
        <f ca="1">DB!T210</f>
        <v>1291</v>
      </c>
      <c r="M216" s="30">
        <f ca="1">DB!U210</f>
        <v>1320</v>
      </c>
      <c r="N216" s="30" t="s">
        <v>37</v>
      </c>
      <c r="P216" s="2"/>
      <c r="Q216" s="2"/>
      <c r="R216" s="2"/>
      <c r="S216" s="2"/>
    </row>
    <row r="217" spans="2:19" x14ac:dyDescent="0.35">
      <c r="B217" s="30" t="s">
        <v>120</v>
      </c>
      <c r="C217" s="30" t="s">
        <v>121</v>
      </c>
      <c r="D217" s="30" t="s">
        <v>1</v>
      </c>
      <c r="E217" s="30" t="s">
        <v>114</v>
      </c>
      <c r="F217" s="30"/>
      <c r="G217" s="30"/>
      <c r="H217" s="30" t="s">
        <v>188</v>
      </c>
      <c r="I217" s="30" t="s">
        <v>14</v>
      </c>
      <c r="J217" s="30">
        <f ca="1">DB!R211</f>
        <v>887</v>
      </c>
      <c r="K217" s="30">
        <f ca="1">DB!S211</f>
        <v>985</v>
      </c>
      <c r="L217" s="30">
        <f ca="1">DB!T211</f>
        <v>1094</v>
      </c>
      <c r="M217" s="30">
        <f ca="1">DB!U211</f>
        <v>1177</v>
      </c>
      <c r="N217" s="30" t="s">
        <v>37</v>
      </c>
      <c r="P217" s="2"/>
      <c r="Q217" s="2"/>
      <c r="R217" s="2"/>
      <c r="S217" s="2"/>
    </row>
    <row r="218" spans="2:19" x14ac:dyDescent="0.35">
      <c r="B218" s="30" t="s">
        <v>120</v>
      </c>
      <c r="C218" s="30" t="s">
        <v>121</v>
      </c>
      <c r="D218" s="30" t="s">
        <v>1</v>
      </c>
      <c r="E218" s="30" t="s">
        <v>114</v>
      </c>
      <c r="F218" s="30"/>
      <c r="G218" s="30"/>
      <c r="H218" s="30" t="s">
        <v>188</v>
      </c>
      <c r="I218" s="30" t="s">
        <v>115</v>
      </c>
      <c r="J218" s="30">
        <f ca="1">DB!R212</f>
        <v>887</v>
      </c>
      <c r="K218" s="30">
        <f ca="1">DB!S212</f>
        <v>985</v>
      </c>
      <c r="L218" s="30">
        <f ca="1">DB!T212</f>
        <v>1094</v>
      </c>
      <c r="M218" s="30">
        <f ca="1">DB!U212</f>
        <v>1177</v>
      </c>
      <c r="N218" s="30" t="s">
        <v>37</v>
      </c>
      <c r="P218" s="2"/>
      <c r="Q218" s="2"/>
      <c r="R218" s="2"/>
      <c r="S218" s="2"/>
    </row>
    <row r="219" spans="2:19" x14ac:dyDescent="0.35">
      <c r="B219" s="30" t="s">
        <v>120</v>
      </c>
      <c r="C219" s="30" t="s">
        <v>121</v>
      </c>
      <c r="D219" s="30" t="s">
        <v>1</v>
      </c>
      <c r="E219" s="30" t="s">
        <v>114</v>
      </c>
      <c r="F219" s="30"/>
      <c r="G219" s="30"/>
      <c r="H219" s="30" t="s">
        <v>188</v>
      </c>
      <c r="I219" s="30" t="s">
        <v>15</v>
      </c>
      <c r="J219" s="30">
        <f ca="1">DB!R213</f>
        <v>887</v>
      </c>
      <c r="K219" s="30">
        <f ca="1">DB!S213</f>
        <v>985</v>
      </c>
      <c r="L219" s="30">
        <f ca="1">DB!T213</f>
        <v>1094</v>
      </c>
      <c r="M219" s="30">
        <f ca="1">DB!U213</f>
        <v>1177</v>
      </c>
      <c r="N219" s="30" t="s">
        <v>37</v>
      </c>
      <c r="P219" s="2"/>
      <c r="Q219" s="2"/>
      <c r="R219" s="2"/>
      <c r="S219" s="2"/>
    </row>
    <row r="220" spans="2:19" x14ac:dyDescent="0.35">
      <c r="B220" s="30" t="s">
        <v>120</v>
      </c>
      <c r="C220" s="30" t="s">
        <v>121</v>
      </c>
      <c r="D220" s="30" t="s">
        <v>1</v>
      </c>
      <c r="E220" s="30" t="s">
        <v>116</v>
      </c>
      <c r="F220" s="30"/>
      <c r="G220" s="30"/>
      <c r="H220" s="30" t="s">
        <v>188</v>
      </c>
      <c r="I220" s="30" t="s">
        <v>45</v>
      </c>
      <c r="J220" s="30">
        <f ca="1">DB!R214</f>
        <v>865</v>
      </c>
      <c r="K220" s="30">
        <f ca="1">DB!S214</f>
        <v>961</v>
      </c>
      <c r="L220" s="30">
        <f ca="1">DB!T214</f>
        <v>1067</v>
      </c>
      <c r="M220" s="30">
        <f ca="1">DB!U214</f>
        <v>1172</v>
      </c>
      <c r="N220" s="30" t="s">
        <v>37</v>
      </c>
      <c r="P220" s="2"/>
      <c r="Q220" s="2"/>
      <c r="R220" s="2"/>
      <c r="S220" s="2"/>
    </row>
    <row r="221" spans="2:19" x14ac:dyDescent="0.35">
      <c r="B221" s="30" t="s">
        <v>120</v>
      </c>
      <c r="C221" s="30" t="s">
        <v>121</v>
      </c>
      <c r="D221" s="30" t="s">
        <v>1</v>
      </c>
      <c r="E221" s="30" t="s">
        <v>116</v>
      </c>
      <c r="F221" s="30"/>
      <c r="G221" s="30"/>
      <c r="H221" s="30" t="s">
        <v>188</v>
      </c>
      <c r="I221" s="30" t="s">
        <v>117</v>
      </c>
      <c r="J221" s="30">
        <f ca="1">DB!R215</f>
        <v>865</v>
      </c>
      <c r="K221" s="30">
        <f ca="1">DB!S215</f>
        <v>961</v>
      </c>
      <c r="L221" s="30">
        <f ca="1">DB!T215</f>
        <v>1067</v>
      </c>
      <c r="M221" s="30">
        <f ca="1">DB!U215</f>
        <v>1172</v>
      </c>
      <c r="N221" s="30" t="s">
        <v>37</v>
      </c>
      <c r="P221" s="2"/>
      <c r="Q221" s="2"/>
      <c r="R221" s="2"/>
      <c r="S221" s="2"/>
    </row>
    <row r="222" spans="2:19" x14ac:dyDescent="0.35">
      <c r="B222" s="30" t="s">
        <v>120</v>
      </c>
      <c r="C222" s="30" t="s">
        <v>121</v>
      </c>
      <c r="D222" s="30" t="s">
        <v>1</v>
      </c>
      <c r="E222" s="30" t="s">
        <v>116</v>
      </c>
      <c r="F222" s="30"/>
      <c r="G222" s="30"/>
      <c r="H222" s="30" t="s">
        <v>188</v>
      </c>
      <c r="I222" s="30" t="s">
        <v>16</v>
      </c>
      <c r="J222" s="30">
        <f ca="1">DB!R216</f>
        <v>865</v>
      </c>
      <c r="K222" s="30">
        <f ca="1">DB!S216</f>
        <v>961</v>
      </c>
      <c r="L222" s="30">
        <f ca="1">DB!T216</f>
        <v>1067</v>
      </c>
      <c r="M222" s="30">
        <f ca="1">DB!U216</f>
        <v>1172</v>
      </c>
      <c r="N222" s="30" t="s">
        <v>37</v>
      </c>
      <c r="P222" s="2"/>
      <c r="Q222" s="2"/>
      <c r="R222" s="2"/>
      <c r="S222" s="2"/>
    </row>
    <row r="223" spans="2:19" x14ac:dyDescent="0.35">
      <c r="B223" s="30" t="s">
        <v>120</v>
      </c>
      <c r="C223" s="30" t="s">
        <v>121</v>
      </c>
      <c r="D223" s="30" t="s">
        <v>1</v>
      </c>
      <c r="E223" s="30" t="s">
        <v>46</v>
      </c>
      <c r="F223" s="30"/>
      <c r="G223" s="30"/>
      <c r="H223" s="30" t="s">
        <v>188</v>
      </c>
      <c r="I223" s="30" t="s">
        <v>47</v>
      </c>
      <c r="J223" s="30">
        <f ca="1">DB!R217</f>
        <v>609</v>
      </c>
      <c r="K223" s="30">
        <f ca="1">DB!S217</f>
        <v>676</v>
      </c>
      <c r="L223" s="30">
        <f ca="1">DB!T217</f>
        <v>846</v>
      </c>
      <c r="M223" s="30">
        <f ca="1">DB!U217</f>
        <v>1199</v>
      </c>
      <c r="N223" s="30" t="s">
        <v>37</v>
      </c>
      <c r="P223" s="2"/>
      <c r="Q223" s="2"/>
      <c r="R223" s="2"/>
      <c r="S223" s="2"/>
    </row>
    <row r="224" spans="2:19" x14ac:dyDescent="0.35">
      <c r="B224" s="30" t="s">
        <v>120</v>
      </c>
      <c r="C224" s="30" t="s">
        <v>121</v>
      </c>
      <c r="D224" s="30" t="s">
        <v>2</v>
      </c>
      <c r="E224" s="30" t="s">
        <v>36</v>
      </c>
      <c r="F224" s="30"/>
      <c r="G224" s="30"/>
      <c r="H224" s="30" t="s">
        <v>188</v>
      </c>
      <c r="I224" s="30" t="s">
        <v>9</v>
      </c>
      <c r="J224" s="30">
        <f ca="1">DB!R218</f>
        <v>908</v>
      </c>
      <c r="K224" s="30">
        <f ca="1">DB!S218</f>
        <v>1009</v>
      </c>
      <c r="L224" s="30">
        <f ca="1">DB!T218</f>
        <v>1121</v>
      </c>
      <c r="M224" s="30">
        <f ca="1">DB!U218</f>
        <v>1216</v>
      </c>
      <c r="N224" s="30" t="s">
        <v>37</v>
      </c>
      <c r="P224" s="2"/>
      <c r="Q224" s="2"/>
      <c r="R224" s="2"/>
      <c r="S224" s="2"/>
    </row>
    <row r="225" spans="2:19" x14ac:dyDescent="0.35">
      <c r="B225" s="30" t="s">
        <v>120</v>
      </c>
      <c r="C225" s="30" t="s">
        <v>121</v>
      </c>
      <c r="D225" s="30" t="s">
        <v>2</v>
      </c>
      <c r="E225" s="30" t="s">
        <v>36</v>
      </c>
      <c r="F225" s="30"/>
      <c r="G225" s="30"/>
      <c r="H225" s="30" t="s">
        <v>188</v>
      </c>
      <c r="I225" s="30" t="s">
        <v>106</v>
      </c>
      <c r="J225" s="30">
        <f ca="1">DB!R219</f>
        <v>908</v>
      </c>
      <c r="K225" s="30">
        <f ca="1">DB!S219</f>
        <v>1009</v>
      </c>
      <c r="L225" s="30">
        <f ca="1">DB!T219</f>
        <v>1121</v>
      </c>
      <c r="M225" s="30">
        <f ca="1">DB!U219</f>
        <v>1216</v>
      </c>
      <c r="N225" s="30" t="s">
        <v>37</v>
      </c>
      <c r="P225" s="2"/>
      <c r="Q225" s="2"/>
      <c r="R225" s="2"/>
      <c r="S225" s="2"/>
    </row>
    <row r="226" spans="2:19" x14ac:dyDescent="0.35">
      <c r="B226" s="30" t="s">
        <v>120</v>
      </c>
      <c r="C226" s="30" t="s">
        <v>121</v>
      </c>
      <c r="D226" s="30" t="s">
        <v>2</v>
      </c>
      <c r="E226" s="30" t="s">
        <v>36</v>
      </c>
      <c r="F226" s="30"/>
      <c r="G226" s="30"/>
      <c r="H226" s="30" t="s">
        <v>188</v>
      </c>
      <c r="I226" s="30" t="s">
        <v>107</v>
      </c>
      <c r="J226" s="30">
        <f ca="1">DB!R220</f>
        <v>908</v>
      </c>
      <c r="K226" s="30">
        <f ca="1">DB!S220</f>
        <v>1009</v>
      </c>
      <c r="L226" s="30">
        <f ca="1">DB!T220</f>
        <v>1121</v>
      </c>
      <c r="M226" s="30">
        <f ca="1">DB!U220</f>
        <v>1216</v>
      </c>
      <c r="N226" s="30" t="s">
        <v>37</v>
      </c>
      <c r="P226" s="2"/>
      <c r="Q226" s="2"/>
      <c r="R226" s="2"/>
      <c r="S226" s="2"/>
    </row>
    <row r="227" spans="2:19" x14ac:dyDescent="0.35">
      <c r="B227" s="30" t="s">
        <v>120</v>
      </c>
      <c r="C227" s="30" t="s">
        <v>121</v>
      </c>
      <c r="D227" s="30" t="s">
        <v>2</v>
      </c>
      <c r="E227" s="30" t="s">
        <v>36</v>
      </c>
      <c r="F227" s="30"/>
      <c r="G227" s="30"/>
      <c r="H227" s="30" t="s">
        <v>188</v>
      </c>
      <c r="I227" s="30" t="s">
        <v>108</v>
      </c>
      <c r="J227" s="30">
        <f ca="1">DB!R221</f>
        <v>908</v>
      </c>
      <c r="K227" s="30">
        <f ca="1">DB!S221</f>
        <v>1009</v>
      </c>
      <c r="L227" s="30">
        <f ca="1">DB!T221</f>
        <v>1121</v>
      </c>
      <c r="M227" s="30">
        <f ca="1">DB!U221</f>
        <v>1216</v>
      </c>
      <c r="N227" s="30" t="s">
        <v>37</v>
      </c>
      <c r="P227" s="2"/>
      <c r="Q227" s="2"/>
      <c r="R227" s="2"/>
      <c r="S227" s="2"/>
    </row>
    <row r="228" spans="2:19" x14ac:dyDescent="0.35">
      <c r="B228" s="30" t="s">
        <v>120</v>
      </c>
      <c r="C228" s="30" t="s">
        <v>121</v>
      </c>
      <c r="D228" s="30" t="s">
        <v>2</v>
      </c>
      <c r="E228" s="30" t="s">
        <v>38</v>
      </c>
      <c r="F228" s="30"/>
      <c r="G228" s="30"/>
      <c r="H228" s="30" t="s">
        <v>188</v>
      </c>
      <c r="I228" s="30" t="s">
        <v>10</v>
      </c>
      <c r="J228" s="30">
        <f ca="1">DB!R222</f>
        <v>908</v>
      </c>
      <c r="K228" s="30">
        <f ca="1">DB!S222</f>
        <v>1009</v>
      </c>
      <c r="L228" s="30">
        <f ca="1">DB!T222</f>
        <v>1121</v>
      </c>
      <c r="M228" s="30">
        <f ca="1">DB!U222</f>
        <v>1188</v>
      </c>
      <c r="N228" s="30" t="s">
        <v>37</v>
      </c>
      <c r="P228" s="2"/>
      <c r="Q228" s="2"/>
      <c r="R228" s="2"/>
      <c r="S228" s="2"/>
    </row>
    <row r="229" spans="2:19" x14ac:dyDescent="0.35">
      <c r="B229" s="30" t="s">
        <v>120</v>
      </c>
      <c r="C229" s="30" t="s">
        <v>121</v>
      </c>
      <c r="D229" s="30" t="s">
        <v>2</v>
      </c>
      <c r="E229" s="30" t="s">
        <v>38</v>
      </c>
      <c r="F229" s="30"/>
      <c r="G229" s="30"/>
      <c r="H229" s="30" t="s">
        <v>188</v>
      </c>
      <c r="I229" s="30" t="s">
        <v>11</v>
      </c>
      <c r="J229" s="30">
        <f ca="1">DB!R223</f>
        <v>908</v>
      </c>
      <c r="K229" s="30">
        <f ca="1">DB!S223</f>
        <v>1009</v>
      </c>
      <c r="L229" s="30">
        <f ca="1">DB!T223</f>
        <v>1121</v>
      </c>
      <c r="M229" s="30">
        <f ca="1">DB!U223</f>
        <v>1188</v>
      </c>
      <c r="N229" s="30" t="s">
        <v>37</v>
      </c>
      <c r="P229" s="2"/>
      <c r="Q229" s="2"/>
      <c r="R229" s="2"/>
      <c r="S229" s="2"/>
    </row>
    <row r="230" spans="2:19" x14ac:dyDescent="0.35">
      <c r="B230" s="30" t="s">
        <v>120</v>
      </c>
      <c r="C230" s="30" t="s">
        <v>121</v>
      </c>
      <c r="D230" s="30" t="s">
        <v>2</v>
      </c>
      <c r="E230" s="30" t="s">
        <v>38</v>
      </c>
      <c r="F230" s="30"/>
      <c r="G230" s="30"/>
      <c r="H230" s="30" t="s">
        <v>188</v>
      </c>
      <c r="I230" s="30" t="s">
        <v>109</v>
      </c>
      <c r="J230" s="30">
        <f ca="1">DB!R224</f>
        <v>908</v>
      </c>
      <c r="K230" s="30">
        <f ca="1">DB!S224</f>
        <v>1009</v>
      </c>
      <c r="L230" s="30">
        <f ca="1">DB!T224</f>
        <v>1121</v>
      </c>
      <c r="M230" s="30">
        <f ca="1">DB!U224</f>
        <v>1188</v>
      </c>
      <c r="N230" s="30" t="s">
        <v>37</v>
      </c>
      <c r="P230" s="2"/>
      <c r="Q230" s="2"/>
      <c r="R230" s="2"/>
      <c r="S230" s="2"/>
    </row>
    <row r="231" spans="2:19" x14ac:dyDescent="0.35">
      <c r="B231" s="30" t="s">
        <v>120</v>
      </c>
      <c r="C231" s="30" t="s">
        <v>121</v>
      </c>
      <c r="D231" s="30" t="s">
        <v>2</v>
      </c>
      <c r="E231" s="30" t="s">
        <v>38</v>
      </c>
      <c r="F231" s="30"/>
      <c r="G231" s="30"/>
      <c r="H231" s="30" t="s">
        <v>188</v>
      </c>
      <c r="I231" s="30" t="s">
        <v>110</v>
      </c>
      <c r="J231" s="30">
        <f ca="1">DB!R225</f>
        <v>908</v>
      </c>
      <c r="K231" s="30">
        <f ca="1">DB!S225</f>
        <v>1009</v>
      </c>
      <c r="L231" s="30">
        <f ca="1">DB!T225</f>
        <v>1121</v>
      </c>
      <c r="M231" s="30">
        <f ca="1">DB!U225</f>
        <v>1188</v>
      </c>
      <c r="N231" s="30" t="s">
        <v>37</v>
      </c>
      <c r="P231" s="2"/>
      <c r="Q231" s="2"/>
      <c r="R231" s="2"/>
      <c r="S231" s="2"/>
    </row>
    <row r="232" spans="2:19" x14ac:dyDescent="0.35">
      <c r="B232" s="30" t="s">
        <v>120</v>
      </c>
      <c r="C232" s="30" t="s">
        <v>121</v>
      </c>
      <c r="D232" s="30" t="s">
        <v>2</v>
      </c>
      <c r="E232" s="30" t="s">
        <v>39</v>
      </c>
      <c r="F232" s="30"/>
      <c r="G232" s="30"/>
      <c r="H232" s="30" t="s">
        <v>188</v>
      </c>
      <c r="I232" s="30" t="s">
        <v>111</v>
      </c>
      <c r="J232" s="30">
        <f ca="1">DB!R226</f>
        <v>839</v>
      </c>
      <c r="K232" s="30">
        <f ca="1">DB!S226</f>
        <v>932</v>
      </c>
      <c r="L232" s="30">
        <f ca="1">DB!T226</f>
        <v>1035</v>
      </c>
      <c r="M232" s="30">
        <f ca="1">DB!U226</f>
        <v>1141</v>
      </c>
      <c r="N232" s="30" t="s">
        <v>37</v>
      </c>
      <c r="P232" s="2"/>
      <c r="Q232" s="2"/>
      <c r="R232" s="2"/>
      <c r="S232" s="2"/>
    </row>
    <row r="233" spans="2:19" x14ac:dyDescent="0.35">
      <c r="B233" s="30" t="s">
        <v>120</v>
      </c>
      <c r="C233" s="30" t="s">
        <v>121</v>
      </c>
      <c r="D233" s="30" t="s">
        <v>2</v>
      </c>
      <c r="E233" s="30" t="s">
        <v>39</v>
      </c>
      <c r="F233" s="30"/>
      <c r="G233" s="30"/>
      <c r="H233" s="30" t="s">
        <v>188</v>
      </c>
      <c r="I233" s="30" t="s">
        <v>112</v>
      </c>
      <c r="J233" s="30">
        <f ca="1">DB!R227</f>
        <v>839</v>
      </c>
      <c r="K233" s="30">
        <f ca="1">DB!S227</f>
        <v>932</v>
      </c>
      <c r="L233" s="30">
        <f ca="1">DB!T227</f>
        <v>1035</v>
      </c>
      <c r="M233" s="30">
        <f ca="1">DB!U227</f>
        <v>1141</v>
      </c>
      <c r="N233" s="30" t="s">
        <v>37</v>
      </c>
      <c r="P233" s="2"/>
      <c r="Q233" s="2"/>
      <c r="R233" s="2"/>
      <c r="S233" s="2"/>
    </row>
    <row r="234" spans="2:19" x14ac:dyDescent="0.35">
      <c r="B234" s="30" t="s">
        <v>120</v>
      </c>
      <c r="C234" s="30" t="s">
        <v>121</v>
      </c>
      <c r="D234" s="30" t="s">
        <v>2</v>
      </c>
      <c r="E234" s="30" t="s">
        <v>39</v>
      </c>
      <c r="F234" s="30"/>
      <c r="G234" s="30"/>
      <c r="H234" s="30" t="s">
        <v>188</v>
      </c>
      <c r="I234" s="30" t="s">
        <v>12</v>
      </c>
      <c r="J234" s="30">
        <f ca="1">DB!R228</f>
        <v>839</v>
      </c>
      <c r="K234" s="30">
        <f ca="1">DB!S228</f>
        <v>932</v>
      </c>
      <c r="L234" s="30">
        <f ca="1">DB!T228</f>
        <v>1035</v>
      </c>
      <c r="M234" s="30">
        <f ca="1">DB!U228</f>
        <v>1141</v>
      </c>
      <c r="N234" s="30" t="s">
        <v>37</v>
      </c>
      <c r="P234" s="2"/>
      <c r="Q234" s="2"/>
      <c r="R234" s="2"/>
      <c r="S234" s="2"/>
    </row>
    <row r="235" spans="2:19" x14ac:dyDescent="0.35">
      <c r="B235" s="30" t="s">
        <v>120</v>
      </c>
      <c r="C235" s="30" t="s">
        <v>121</v>
      </c>
      <c r="D235" s="30" t="s">
        <v>2</v>
      </c>
      <c r="E235" s="30" t="s">
        <v>39</v>
      </c>
      <c r="F235" s="30"/>
      <c r="G235" s="30"/>
      <c r="H235" s="30" t="s">
        <v>188</v>
      </c>
      <c r="I235" s="30" t="s">
        <v>13</v>
      </c>
      <c r="J235" s="30">
        <f ca="1">DB!R229</f>
        <v>839</v>
      </c>
      <c r="K235" s="30">
        <f ca="1">DB!S229</f>
        <v>932</v>
      </c>
      <c r="L235" s="30">
        <f ca="1">DB!T229</f>
        <v>1035</v>
      </c>
      <c r="M235" s="30">
        <f ca="1">DB!U229</f>
        <v>1141</v>
      </c>
      <c r="N235" s="30" t="s">
        <v>37</v>
      </c>
      <c r="P235" s="2"/>
      <c r="Q235" s="2"/>
      <c r="R235" s="2"/>
      <c r="S235" s="2"/>
    </row>
    <row r="236" spans="2:19" x14ac:dyDescent="0.35">
      <c r="B236" s="30" t="s">
        <v>120</v>
      </c>
      <c r="C236" s="30" t="s">
        <v>121</v>
      </c>
      <c r="D236" s="30" t="s">
        <v>2</v>
      </c>
      <c r="E236" s="30" t="s">
        <v>113</v>
      </c>
      <c r="F236" s="30"/>
      <c r="G236" s="30"/>
      <c r="H236" s="30" t="s">
        <v>188</v>
      </c>
      <c r="I236" s="30" t="s">
        <v>40</v>
      </c>
      <c r="J236" s="30">
        <f ca="1">DB!R230</f>
        <v>1047</v>
      </c>
      <c r="K236" s="30">
        <f ca="1">DB!S230</f>
        <v>1162</v>
      </c>
      <c r="L236" s="30">
        <f ca="1">DB!T230</f>
        <v>1291</v>
      </c>
      <c r="M236" s="30">
        <f ca="1">DB!U230</f>
        <v>1320</v>
      </c>
      <c r="N236" s="30" t="s">
        <v>37</v>
      </c>
      <c r="P236" s="2"/>
      <c r="Q236" s="2"/>
      <c r="R236" s="2"/>
      <c r="S236" s="2"/>
    </row>
    <row r="237" spans="2:19" x14ac:dyDescent="0.35">
      <c r="B237" s="30" t="s">
        <v>120</v>
      </c>
      <c r="C237" s="30" t="s">
        <v>121</v>
      </c>
      <c r="D237" s="30" t="s">
        <v>2</v>
      </c>
      <c r="E237" s="30" t="s">
        <v>113</v>
      </c>
      <c r="F237" s="30"/>
      <c r="G237" s="30"/>
      <c r="H237" s="30" t="s">
        <v>188</v>
      </c>
      <c r="I237" s="30" t="s">
        <v>41</v>
      </c>
      <c r="J237" s="30">
        <f ca="1">DB!R231</f>
        <v>1047</v>
      </c>
      <c r="K237" s="30">
        <f ca="1">DB!S231</f>
        <v>1162</v>
      </c>
      <c r="L237" s="30">
        <f ca="1">DB!T231</f>
        <v>1291</v>
      </c>
      <c r="M237" s="30">
        <f ca="1">DB!U231</f>
        <v>1320</v>
      </c>
      <c r="N237" s="30" t="s">
        <v>37</v>
      </c>
      <c r="P237" s="2"/>
      <c r="Q237" s="2"/>
      <c r="R237" s="2"/>
      <c r="S237" s="2"/>
    </row>
    <row r="238" spans="2:19" x14ac:dyDescent="0.35">
      <c r="B238" s="30" t="s">
        <v>120</v>
      </c>
      <c r="C238" s="30" t="s">
        <v>121</v>
      </c>
      <c r="D238" s="30" t="s">
        <v>2</v>
      </c>
      <c r="E238" s="30" t="s">
        <v>113</v>
      </c>
      <c r="F238" s="30"/>
      <c r="G238" s="30"/>
      <c r="H238" s="30" t="s">
        <v>188</v>
      </c>
      <c r="I238" s="30" t="s">
        <v>42</v>
      </c>
      <c r="J238" s="30">
        <f ca="1">DB!R232</f>
        <v>1047</v>
      </c>
      <c r="K238" s="30">
        <f ca="1">DB!S232</f>
        <v>1162</v>
      </c>
      <c r="L238" s="30">
        <f ca="1">DB!T232</f>
        <v>1291</v>
      </c>
      <c r="M238" s="30">
        <f ca="1">DB!U232</f>
        <v>1320</v>
      </c>
      <c r="N238" s="30" t="s">
        <v>37</v>
      </c>
      <c r="P238" s="2"/>
      <c r="Q238" s="2"/>
      <c r="R238" s="2"/>
      <c r="S238" s="2"/>
    </row>
    <row r="239" spans="2:19" x14ac:dyDescent="0.35">
      <c r="B239" s="30" t="s">
        <v>120</v>
      </c>
      <c r="C239" s="30" t="s">
        <v>121</v>
      </c>
      <c r="D239" s="30" t="s">
        <v>2</v>
      </c>
      <c r="E239" s="30" t="s">
        <v>113</v>
      </c>
      <c r="F239" s="30"/>
      <c r="G239" s="30"/>
      <c r="H239" s="30" t="s">
        <v>188</v>
      </c>
      <c r="I239" s="30" t="s">
        <v>43</v>
      </c>
      <c r="J239" s="30">
        <f ca="1">DB!R233</f>
        <v>1047</v>
      </c>
      <c r="K239" s="30">
        <f ca="1">DB!S233</f>
        <v>1162</v>
      </c>
      <c r="L239" s="30">
        <f ca="1">DB!T233</f>
        <v>1291</v>
      </c>
      <c r="M239" s="30">
        <f ca="1">DB!U233</f>
        <v>1320</v>
      </c>
      <c r="N239" s="30" t="s">
        <v>37</v>
      </c>
      <c r="P239" s="2"/>
      <c r="Q239" s="2"/>
      <c r="R239" s="2"/>
      <c r="S239" s="2"/>
    </row>
    <row r="240" spans="2:19" x14ac:dyDescent="0.35">
      <c r="B240" s="30" t="s">
        <v>120</v>
      </c>
      <c r="C240" s="30" t="s">
        <v>121</v>
      </c>
      <c r="D240" s="30" t="s">
        <v>2</v>
      </c>
      <c r="E240" s="30" t="s">
        <v>113</v>
      </c>
      <c r="F240" s="30"/>
      <c r="G240" s="30"/>
      <c r="H240" s="30" t="s">
        <v>188</v>
      </c>
      <c r="I240" s="30" t="s">
        <v>44</v>
      </c>
      <c r="J240" s="30">
        <f ca="1">DB!R234</f>
        <v>1047</v>
      </c>
      <c r="K240" s="30">
        <f ca="1">DB!S234</f>
        <v>1162</v>
      </c>
      <c r="L240" s="30">
        <f ca="1">DB!T234</f>
        <v>1291</v>
      </c>
      <c r="M240" s="30">
        <f ca="1">DB!U234</f>
        <v>1320</v>
      </c>
      <c r="N240" s="30" t="s">
        <v>37</v>
      </c>
      <c r="P240" s="2"/>
      <c r="Q240" s="2"/>
      <c r="R240" s="2"/>
      <c r="S240" s="2"/>
    </row>
    <row r="241" spans="2:19" x14ac:dyDescent="0.35">
      <c r="B241" s="30" t="s">
        <v>120</v>
      </c>
      <c r="C241" s="30" t="s">
        <v>121</v>
      </c>
      <c r="D241" s="30" t="s">
        <v>2</v>
      </c>
      <c r="E241" s="30" t="s">
        <v>114</v>
      </c>
      <c r="F241" s="30"/>
      <c r="G241" s="30"/>
      <c r="H241" s="30" t="s">
        <v>188</v>
      </c>
      <c r="I241" s="30" t="s">
        <v>14</v>
      </c>
      <c r="J241" s="30">
        <f ca="1">DB!R235</f>
        <v>887</v>
      </c>
      <c r="K241" s="30">
        <f ca="1">DB!S235</f>
        <v>985</v>
      </c>
      <c r="L241" s="30">
        <f ca="1">DB!T235</f>
        <v>1094</v>
      </c>
      <c r="M241" s="30">
        <f ca="1">DB!U235</f>
        <v>1177</v>
      </c>
      <c r="N241" s="30" t="s">
        <v>37</v>
      </c>
      <c r="P241" s="2"/>
      <c r="Q241" s="2"/>
      <c r="R241" s="2"/>
      <c r="S241" s="2"/>
    </row>
    <row r="242" spans="2:19" x14ac:dyDescent="0.35">
      <c r="B242" s="30" t="s">
        <v>120</v>
      </c>
      <c r="C242" s="30" t="s">
        <v>121</v>
      </c>
      <c r="D242" s="30" t="s">
        <v>2</v>
      </c>
      <c r="E242" s="30" t="s">
        <v>114</v>
      </c>
      <c r="F242" s="30"/>
      <c r="G242" s="30"/>
      <c r="H242" s="30" t="s">
        <v>188</v>
      </c>
      <c r="I242" s="30" t="s">
        <v>115</v>
      </c>
      <c r="J242" s="30">
        <f ca="1">DB!R236</f>
        <v>887</v>
      </c>
      <c r="K242" s="30">
        <f ca="1">DB!S236</f>
        <v>985</v>
      </c>
      <c r="L242" s="30">
        <f ca="1">DB!T236</f>
        <v>1094</v>
      </c>
      <c r="M242" s="30">
        <f ca="1">DB!U236</f>
        <v>1177</v>
      </c>
      <c r="N242" s="30" t="s">
        <v>37</v>
      </c>
      <c r="P242" s="2"/>
      <c r="Q242" s="2"/>
      <c r="R242" s="2"/>
      <c r="S242" s="2"/>
    </row>
    <row r="243" spans="2:19" x14ac:dyDescent="0.35">
      <c r="B243" s="30" t="s">
        <v>120</v>
      </c>
      <c r="C243" s="30" t="s">
        <v>121</v>
      </c>
      <c r="D243" s="30" t="s">
        <v>2</v>
      </c>
      <c r="E243" s="30" t="s">
        <v>114</v>
      </c>
      <c r="F243" s="30"/>
      <c r="G243" s="30"/>
      <c r="H243" s="30" t="s">
        <v>188</v>
      </c>
      <c r="I243" s="30" t="s">
        <v>15</v>
      </c>
      <c r="J243" s="30">
        <f ca="1">DB!R237</f>
        <v>887</v>
      </c>
      <c r="K243" s="30">
        <f ca="1">DB!S237</f>
        <v>985</v>
      </c>
      <c r="L243" s="30">
        <f ca="1">DB!T237</f>
        <v>1094</v>
      </c>
      <c r="M243" s="30">
        <f ca="1">DB!U237</f>
        <v>1177</v>
      </c>
      <c r="N243" s="30" t="s">
        <v>37</v>
      </c>
      <c r="P243" s="2"/>
      <c r="Q243" s="2"/>
      <c r="R243" s="2"/>
      <c r="S243" s="2"/>
    </row>
    <row r="244" spans="2:19" x14ac:dyDescent="0.35">
      <c r="B244" s="30" t="s">
        <v>120</v>
      </c>
      <c r="C244" s="30" t="s">
        <v>121</v>
      </c>
      <c r="D244" s="30" t="s">
        <v>2</v>
      </c>
      <c r="E244" s="30" t="s">
        <v>116</v>
      </c>
      <c r="F244" s="30"/>
      <c r="G244" s="30"/>
      <c r="H244" s="30" t="s">
        <v>188</v>
      </c>
      <c r="I244" s="30" t="s">
        <v>45</v>
      </c>
      <c r="J244" s="30">
        <f ca="1">DB!R238</f>
        <v>865</v>
      </c>
      <c r="K244" s="30">
        <f ca="1">DB!S238</f>
        <v>961</v>
      </c>
      <c r="L244" s="30">
        <f ca="1">DB!T238</f>
        <v>1067</v>
      </c>
      <c r="M244" s="30">
        <f ca="1">DB!U238</f>
        <v>1172</v>
      </c>
      <c r="N244" s="30" t="s">
        <v>37</v>
      </c>
      <c r="P244" s="2"/>
      <c r="Q244" s="2"/>
      <c r="R244" s="2"/>
      <c r="S244" s="2"/>
    </row>
    <row r="245" spans="2:19" x14ac:dyDescent="0.35">
      <c r="B245" s="30" t="s">
        <v>120</v>
      </c>
      <c r="C245" s="30" t="s">
        <v>121</v>
      </c>
      <c r="D245" s="30" t="s">
        <v>2</v>
      </c>
      <c r="E245" s="30" t="s">
        <v>116</v>
      </c>
      <c r="F245" s="30"/>
      <c r="G245" s="30"/>
      <c r="H245" s="30" t="s">
        <v>188</v>
      </c>
      <c r="I245" s="30" t="s">
        <v>117</v>
      </c>
      <c r="J245" s="30">
        <f ca="1">DB!R239</f>
        <v>865</v>
      </c>
      <c r="K245" s="30">
        <f ca="1">DB!S239</f>
        <v>961</v>
      </c>
      <c r="L245" s="30">
        <f ca="1">DB!T239</f>
        <v>1067</v>
      </c>
      <c r="M245" s="30">
        <f ca="1">DB!U239</f>
        <v>1172</v>
      </c>
      <c r="N245" s="30" t="s">
        <v>37</v>
      </c>
      <c r="P245" s="2"/>
      <c r="Q245" s="2"/>
      <c r="R245" s="2"/>
      <c r="S245" s="2"/>
    </row>
    <row r="246" spans="2:19" x14ac:dyDescent="0.35">
      <c r="B246" s="30" t="s">
        <v>120</v>
      </c>
      <c r="C246" s="30" t="s">
        <v>121</v>
      </c>
      <c r="D246" s="30" t="s">
        <v>2</v>
      </c>
      <c r="E246" s="30" t="s">
        <v>116</v>
      </c>
      <c r="F246" s="30"/>
      <c r="G246" s="30"/>
      <c r="H246" s="30" t="s">
        <v>188</v>
      </c>
      <c r="I246" s="30" t="s">
        <v>16</v>
      </c>
      <c r="J246" s="30">
        <f ca="1">DB!R240</f>
        <v>865</v>
      </c>
      <c r="K246" s="30">
        <f ca="1">DB!S240</f>
        <v>961</v>
      </c>
      <c r="L246" s="30">
        <f ca="1">DB!T240</f>
        <v>1067</v>
      </c>
      <c r="M246" s="30">
        <f ca="1">DB!U240</f>
        <v>1172</v>
      </c>
      <c r="N246" s="30" t="s">
        <v>37</v>
      </c>
      <c r="P246" s="2"/>
      <c r="Q246" s="2"/>
      <c r="R246" s="2"/>
      <c r="S246" s="2"/>
    </row>
    <row r="247" spans="2:19" x14ac:dyDescent="0.35">
      <c r="B247" s="30" t="s">
        <v>120</v>
      </c>
      <c r="C247" s="30" t="s">
        <v>121</v>
      </c>
      <c r="D247" s="30" t="s">
        <v>2</v>
      </c>
      <c r="E247" s="30" t="s">
        <v>46</v>
      </c>
      <c r="F247" s="30"/>
      <c r="G247" s="30"/>
      <c r="H247" s="30" t="s">
        <v>188</v>
      </c>
      <c r="I247" s="30" t="s">
        <v>47</v>
      </c>
      <c r="J247" s="30">
        <f ca="1">DB!R241</f>
        <v>609</v>
      </c>
      <c r="K247" s="30">
        <f ca="1">DB!S241</f>
        <v>676</v>
      </c>
      <c r="L247" s="30">
        <f ca="1">DB!T241</f>
        <v>846</v>
      </c>
      <c r="M247" s="30">
        <f ca="1">DB!U241</f>
        <v>1199</v>
      </c>
      <c r="N247" s="30" t="s">
        <v>37</v>
      </c>
      <c r="P247" s="2"/>
      <c r="Q247" s="2"/>
      <c r="R247" s="2"/>
      <c r="S247" s="2"/>
    </row>
    <row r="248" spans="2:19" x14ac:dyDescent="0.35">
      <c r="B248" s="30" t="s">
        <v>122</v>
      </c>
      <c r="C248" s="30" t="s">
        <v>123</v>
      </c>
      <c r="D248" s="30" t="s">
        <v>1</v>
      </c>
      <c r="E248" s="30" t="s">
        <v>36</v>
      </c>
      <c r="F248" s="30"/>
      <c r="G248" s="30"/>
      <c r="H248" s="30" t="s">
        <v>188</v>
      </c>
      <c r="I248" s="30" t="s">
        <v>9</v>
      </c>
      <c r="J248" s="30">
        <f ca="1">DB!R242</f>
        <v>727</v>
      </c>
      <c r="K248" s="30">
        <f ca="1">DB!S242</f>
        <v>806</v>
      </c>
      <c r="L248" s="30">
        <f ca="1">DB!T242</f>
        <v>895</v>
      </c>
      <c r="M248" s="30">
        <f ca="1">DB!U242</f>
        <v>1050</v>
      </c>
      <c r="N248" s="30" t="s">
        <v>37</v>
      </c>
      <c r="P248" s="2"/>
      <c r="Q248" s="2"/>
      <c r="R248" s="2"/>
      <c r="S248" s="2"/>
    </row>
    <row r="249" spans="2:19" x14ac:dyDescent="0.35">
      <c r="B249" s="30" t="s">
        <v>122</v>
      </c>
      <c r="C249" s="30" t="s">
        <v>123</v>
      </c>
      <c r="D249" s="30" t="s">
        <v>1</v>
      </c>
      <c r="E249" s="30" t="s">
        <v>36</v>
      </c>
      <c r="F249" s="30"/>
      <c r="G249" s="30"/>
      <c r="H249" s="30" t="s">
        <v>188</v>
      </c>
      <c r="I249" s="30" t="s">
        <v>106</v>
      </c>
      <c r="J249" s="30">
        <f ca="1">DB!R243</f>
        <v>727</v>
      </c>
      <c r="K249" s="30">
        <f ca="1">DB!S243</f>
        <v>806</v>
      </c>
      <c r="L249" s="30">
        <f ca="1">DB!T243</f>
        <v>895</v>
      </c>
      <c r="M249" s="30">
        <f ca="1">DB!U243</f>
        <v>1050</v>
      </c>
      <c r="N249" s="30" t="s">
        <v>37</v>
      </c>
      <c r="P249" s="2"/>
      <c r="Q249" s="2"/>
      <c r="R249" s="2"/>
      <c r="S249" s="2"/>
    </row>
    <row r="250" spans="2:19" x14ac:dyDescent="0.35">
      <c r="B250" s="30" t="s">
        <v>122</v>
      </c>
      <c r="C250" s="30" t="s">
        <v>123</v>
      </c>
      <c r="D250" s="30" t="s">
        <v>1</v>
      </c>
      <c r="E250" s="30" t="s">
        <v>36</v>
      </c>
      <c r="F250" s="30"/>
      <c r="G250" s="30"/>
      <c r="H250" s="30" t="s">
        <v>188</v>
      </c>
      <c r="I250" s="30" t="s">
        <v>107</v>
      </c>
      <c r="J250" s="30">
        <f ca="1">DB!R244</f>
        <v>727</v>
      </c>
      <c r="K250" s="30">
        <f ca="1">DB!S244</f>
        <v>806</v>
      </c>
      <c r="L250" s="30">
        <f ca="1">DB!T244</f>
        <v>895</v>
      </c>
      <c r="M250" s="30">
        <f ca="1">DB!U244</f>
        <v>1050</v>
      </c>
      <c r="N250" s="30" t="s">
        <v>37</v>
      </c>
      <c r="P250" s="2"/>
      <c r="Q250" s="2"/>
      <c r="R250" s="2"/>
      <c r="S250" s="2"/>
    </row>
    <row r="251" spans="2:19" x14ac:dyDescent="0.35">
      <c r="B251" s="30" t="s">
        <v>122</v>
      </c>
      <c r="C251" s="30" t="s">
        <v>123</v>
      </c>
      <c r="D251" s="30" t="s">
        <v>1</v>
      </c>
      <c r="E251" s="30" t="s">
        <v>36</v>
      </c>
      <c r="F251" s="30"/>
      <c r="G251" s="30"/>
      <c r="H251" s="30" t="s">
        <v>188</v>
      </c>
      <c r="I251" s="30" t="s">
        <v>108</v>
      </c>
      <c r="J251" s="30">
        <f ca="1">DB!R245</f>
        <v>727</v>
      </c>
      <c r="K251" s="30">
        <f ca="1">DB!S245</f>
        <v>806</v>
      </c>
      <c r="L251" s="30">
        <f ca="1">DB!T245</f>
        <v>895</v>
      </c>
      <c r="M251" s="30">
        <f ca="1">DB!U245</f>
        <v>1050</v>
      </c>
      <c r="N251" s="30" t="s">
        <v>37</v>
      </c>
      <c r="P251" s="2"/>
      <c r="Q251" s="2"/>
      <c r="R251" s="2"/>
      <c r="S251" s="2"/>
    </row>
    <row r="252" spans="2:19" x14ac:dyDescent="0.35">
      <c r="B252" s="30" t="s">
        <v>122</v>
      </c>
      <c r="C252" s="30" t="s">
        <v>123</v>
      </c>
      <c r="D252" s="30" t="s">
        <v>1</v>
      </c>
      <c r="E252" s="30" t="s">
        <v>38</v>
      </c>
      <c r="F252" s="30"/>
      <c r="G252" s="30"/>
      <c r="H252" s="30" t="s">
        <v>188</v>
      </c>
      <c r="I252" s="30" t="s">
        <v>10</v>
      </c>
      <c r="J252" s="30">
        <f ca="1">DB!R246</f>
        <v>852</v>
      </c>
      <c r="K252" s="30">
        <f ca="1">DB!S246</f>
        <v>946</v>
      </c>
      <c r="L252" s="30">
        <f ca="1">DB!T246</f>
        <v>1050</v>
      </c>
      <c r="M252" s="30">
        <f ca="1">DB!U246</f>
        <v>1161</v>
      </c>
      <c r="N252" s="30" t="s">
        <v>37</v>
      </c>
      <c r="P252" s="2"/>
      <c r="Q252" s="2"/>
      <c r="R252" s="2"/>
      <c r="S252" s="2"/>
    </row>
    <row r="253" spans="2:19" x14ac:dyDescent="0.35">
      <c r="B253" s="30" t="s">
        <v>122</v>
      </c>
      <c r="C253" s="30" t="s">
        <v>123</v>
      </c>
      <c r="D253" s="30" t="s">
        <v>1</v>
      </c>
      <c r="E253" s="30" t="s">
        <v>38</v>
      </c>
      <c r="F253" s="30"/>
      <c r="G253" s="30"/>
      <c r="H253" s="30" t="s">
        <v>188</v>
      </c>
      <c r="I253" s="30" t="s">
        <v>11</v>
      </c>
      <c r="J253" s="30">
        <f ca="1">DB!R247</f>
        <v>852</v>
      </c>
      <c r="K253" s="30">
        <f ca="1">DB!S247</f>
        <v>946</v>
      </c>
      <c r="L253" s="30">
        <f ca="1">DB!T247</f>
        <v>1050</v>
      </c>
      <c r="M253" s="30">
        <f ca="1">DB!U247</f>
        <v>1161</v>
      </c>
      <c r="N253" s="30" t="s">
        <v>37</v>
      </c>
      <c r="P253" s="2"/>
      <c r="Q253" s="2"/>
      <c r="R253" s="2"/>
      <c r="S253" s="2"/>
    </row>
    <row r="254" spans="2:19" x14ac:dyDescent="0.35">
      <c r="B254" s="30" t="s">
        <v>122</v>
      </c>
      <c r="C254" s="30" t="s">
        <v>123</v>
      </c>
      <c r="D254" s="30" t="s">
        <v>1</v>
      </c>
      <c r="E254" s="30" t="s">
        <v>38</v>
      </c>
      <c r="F254" s="30"/>
      <c r="G254" s="30"/>
      <c r="H254" s="30" t="s">
        <v>188</v>
      </c>
      <c r="I254" s="30" t="s">
        <v>109</v>
      </c>
      <c r="J254" s="30">
        <f ca="1">DB!R248</f>
        <v>852</v>
      </c>
      <c r="K254" s="30">
        <f ca="1">DB!S248</f>
        <v>946</v>
      </c>
      <c r="L254" s="30">
        <f ca="1">DB!T248</f>
        <v>1050</v>
      </c>
      <c r="M254" s="30">
        <f ca="1">DB!U248</f>
        <v>1161</v>
      </c>
      <c r="N254" s="30" t="s">
        <v>37</v>
      </c>
      <c r="P254" s="2"/>
      <c r="Q254" s="2"/>
      <c r="R254" s="2"/>
      <c r="S254" s="2"/>
    </row>
    <row r="255" spans="2:19" x14ac:dyDescent="0.35">
      <c r="B255" s="30" t="s">
        <v>122</v>
      </c>
      <c r="C255" s="30" t="s">
        <v>123</v>
      </c>
      <c r="D255" s="30" t="s">
        <v>1</v>
      </c>
      <c r="E255" s="30" t="s">
        <v>38</v>
      </c>
      <c r="F255" s="30"/>
      <c r="G255" s="30"/>
      <c r="H255" s="30" t="s">
        <v>188</v>
      </c>
      <c r="I255" s="30" t="s">
        <v>110</v>
      </c>
      <c r="J255" s="30">
        <f ca="1">DB!R249</f>
        <v>852</v>
      </c>
      <c r="K255" s="30">
        <f ca="1">DB!S249</f>
        <v>946</v>
      </c>
      <c r="L255" s="30">
        <f ca="1">DB!T249</f>
        <v>1050</v>
      </c>
      <c r="M255" s="30">
        <f ca="1">DB!U249</f>
        <v>1161</v>
      </c>
      <c r="N255" s="30" t="s">
        <v>37</v>
      </c>
      <c r="P255" s="2"/>
      <c r="Q255" s="2"/>
      <c r="R255" s="2"/>
      <c r="S255" s="2"/>
    </row>
    <row r="256" spans="2:19" x14ac:dyDescent="0.35">
      <c r="B256" s="30" t="s">
        <v>122</v>
      </c>
      <c r="C256" s="30" t="s">
        <v>123</v>
      </c>
      <c r="D256" s="30" t="s">
        <v>1</v>
      </c>
      <c r="E256" s="30" t="s">
        <v>39</v>
      </c>
      <c r="F256" s="30"/>
      <c r="G256" s="30"/>
      <c r="H256" s="30" t="s">
        <v>188</v>
      </c>
      <c r="I256" s="30" t="s">
        <v>111</v>
      </c>
      <c r="J256" s="30">
        <f ca="1">DB!R250</f>
        <v>852</v>
      </c>
      <c r="K256" s="30">
        <f ca="1">DB!S250</f>
        <v>946</v>
      </c>
      <c r="L256" s="30">
        <f ca="1">DB!T250</f>
        <v>1050</v>
      </c>
      <c r="M256" s="30">
        <f ca="1">DB!U250</f>
        <v>1161</v>
      </c>
      <c r="N256" s="30" t="s">
        <v>37</v>
      </c>
      <c r="P256" s="2"/>
      <c r="Q256" s="2"/>
      <c r="R256" s="2"/>
      <c r="S256" s="2"/>
    </row>
    <row r="257" spans="2:19" x14ac:dyDescent="0.35">
      <c r="B257" s="30" t="s">
        <v>122</v>
      </c>
      <c r="C257" s="30" t="s">
        <v>123</v>
      </c>
      <c r="D257" s="30" t="s">
        <v>1</v>
      </c>
      <c r="E257" s="30" t="s">
        <v>39</v>
      </c>
      <c r="F257" s="30"/>
      <c r="G257" s="30"/>
      <c r="H257" s="30" t="s">
        <v>188</v>
      </c>
      <c r="I257" s="30" t="s">
        <v>112</v>
      </c>
      <c r="J257" s="30">
        <f ca="1">DB!R251</f>
        <v>852</v>
      </c>
      <c r="K257" s="30">
        <f ca="1">DB!S251</f>
        <v>946</v>
      </c>
      <c r="L257" s="30">
        <f ca="1">DB!T251</f>
        <v>1050</v>
      </c>
      <c r="M257" s="30">
        <f ca="1">DB!U251</f>
        <v>1161</v>
      </c>
      <c r="N257" s="30" t="s">
        <v>37</v>
      </c>
      <c r="P257" s="2"/>
      <c r="Q257" s="2"/>
      <c r="R257" s="2"/>
      <c r="S257" s="2"/>
    </row>
    <row r="258" spans="2:19" x14ac:dyDescent="0.35">
      <c r="B258" s="30" t="s">
        <v>122</v>
      </c>
      <c r="C258" s="30" t="s">
        <v>123</v>
      </c>
      <c r="D258" s="30" t="s">
        <v>1</v>
      </c>
      <c r="E258" s="30" t="s">
        <v>39</v>
      </c>
      <c r="F258" s="30"/>
      <c r="G258" s="30"/>
      <c r="H258" s="30" t="s">
        <v>188</v>
      </c>
      <c r="I258" s="30" t="s">
        <v>12</v>
      </c>
      <c r="J258" s="30">
        <f ca="1">DB!R252</f>
        <v>852</v>
      </c>
      <c r="K258" s="30">
        <f ca="1">DB!S252</f>
        <v>946</v>
      </c>
      <c r="L258" s="30">
        <f ca="1">DB!T252</f>
        <v>1050</v>
      </c>
      <c r="M258" s="30">
        <f ca="1">DB!U252</f>
        <v>1161</v>
      </c>
      <c r="N258" s="30" t="s">
        <v>37</v>
      </c>
      <c r="P258" s="2"/>
      <c r="Q258" s="2"/>
      <c r="R258" s="2"/>
      <c r="S258" s="2"/>
    </row>
    <row r="259" spans="2:19" x14ac:dyDescent="0.35">
      <c r="B259" s="30" t="s">
        <v>122</v>
      </c>
      <c r="C259" s="30" t="s">
        <v>123</v>
      </c>
      <c r="D259" s="30" t="s">
        <v>1</v>
      </c>
      <c r="E259" s="30" t="s">
        <v>39</v>
      </c>
      <c r="F259" s="30"/>
      <c r="G259" s="30"/>
      <c r="H259" s="30" t="s">
        <v>188</v>
      </c>
      <c r="I259" s="30" t="s">
        <v>13</v>
      </c>
      <c r="J259" s="30">
        <f ca="1">DB!R253</f>
        <v>852</v>
      </c>
      <c r="K259" s="30">
        <f ca="1">DB!S253</f>
        <v>946</v>
      </c>
      <c r="L259" s="30">
        <f ca="1">DB!T253</f>
        <v>1050</v>
      </c>
      <c r="M259" s="30">
        <f ca="1">DB!U253</f>
        <v>1161</v>
      </c>
      <c r="N259" s="30" t="s">
        <v>37</v>
      </c>
      <c r="P259" s="2"/>
      <c r="Q259" s="2"/>
      <c r="R259" s="2"/>
      <c r="S259" s="2"/>
    </row>
    <row r="260" spans="2:19" x14ac:dyDescent="0.35">
      <c r="B260" s="30" t="s">
        <v>122</v>
      </c>
      <c r="C260" s="30" t="s">
        <v>123</v>
      </c>
      <c r="D260" s="30" t="s">
        <v>1</v>
      </c>
      <c r="E260" s="30" t="s">
        <v>113</v>
      </c>
      <c r="F260" s="30"/>
      <c r="G260" s="30"/>
      <c r="H260" s="30" t="s">
        <v>188</v>
      </c>
      <c r="I260" s="30" t="s">
        <v>40</v>
      </c>
      <c r="J260" s="30">
        <f ca="1">DB!R254</f>
        <v>736</v>
      </c>
      <c r="K260" s="30">
        <f ca="1">DB!S254</f>
        <v>816</v>
      </c>
      <c r="L260" s="30">
        <f ca="1">DB!T254</f>
        <v>906</v>
      </c>
      <c r="M260" s="30">
        <f ca="1">DB!U254</f>
        <v>1161</v>
      </c>
      <c r="N260" s="30" t="s">
        <v>37</v>
      </c>
      <c r="P260" s="2"/>
      <c r="Q260" s="2"/>
      <c r="R260" s="2"/>
      <c r="S260" s="2"/>
    </row>
    <row r="261" spans="2:19" x14ac:dyDescent="0.35">
      <c r="B261" s="30" t="s">
        <v>122</v>
      </c>
      <c r="C261" s="30" t="s">
        <v>123</v>
      </c>
      <c r="D261" s="30" t="s">
        <v>1</v>
      </c>
      <c r="E261" s="30" t="s">
        <v>113</v>
      </c>
      <c r="F261" s="30"/>
      <c r="G261" s="30"/>
      <c r="H261" s="30" t="s">
        <v>188</v>
      </c>
      <c r="I261" s="30" t="s">
        <v>41</v>
      </c>
      <c r="J261" s="30">
        <f ca="1">DB!R255</f>
        <v>736</v>
      </c>
      <c r="K261" s="30">
        <f ca="1">DB!S255</f>
        <v>816</v>
      </c>
      <c r="L261" s="30">
        <f ca="1">DB!T255</f>
        <v>906</v>
      </c>
      <c r="M261" s="30">
        <f ca="1">DB!U255</f>
        <v>1161</v>
      </c>
      <c r="N261" s="30" t="s">
        <v>37</v>
      </c>
      <c r="P261" s="2"/>
      <c r="Q261" s="2"/>
      <c r="R261" s="2"/>
      <c r="S261" s="2"/>
    </row>
    <row r="262" spans="2:19" x14ac:dyDescent="0.35">
      <c r="B262" s="30" t="s">
        <v>122</v>
      </c>
      <c r="C262" s="30" t="s">
        <v>123</v>
      </c>
      <c r="D262" s="30" t="s">
        <v>1</v>
      </c>
      <c r="E262" s="30" t="s">
        <v>113</v>
      </c>
      <c r="F262" s="30"/>
      <c r="G262" s="30"/>
      <c r="H262" s="30" t="s">
        <v>188</v>
      </c>
      <c r="I262" s="30" t="s">
        <v>42</v>
      </c>
      <c r="J262" s="30">
        <f ca="1">DB!R256</f>
        <v>736</v>
      </c>
      <c r="K262" s="30">
        <f ca="1">DB!S256</f>
        <v>816</v>
      </c>
      <c r="L262" s="30">
        <f ca="1">DB!T256</f>
        <v>906</v>
      </c>
      <c r="M262" s="30">
        <f ca="1">DB!U256</f>
        <v>1161</v>
      </c>
      <c r="N262" s="30" t="s">
        <v>37</v>
      </c>
      <c r="P262" s="2"/>
      <c r="Q262" s="2"/>
      <c r="R262" s="2"/>
      <c r="S262" s="2"/>
    </row>
    <row r="263" spans="2:19" x14ac:dyDescent="0.35">
      <c r="B263" s="30" t="s">
        <v>122</v>
      </c>
      <c r="C263" s="30" t="s">
        <v>123</v>
      </c>
      <c r="D263" s="30" t="s">
        <v>1</v>
      </c>
      <c r="E263" s="30" t="s">
        <v>113</v>
      </c>
      <c r="F263" s="30"/>
      <c r="G263" s="30"/>
      <c r="H263" s="30" t="s">
        <v>188</v>
      </c>
      <c r="I263" s="30" t="s">
        <v>43</v>
      </c>
      <c r="J263" s="30">
        <f ca="1">DB!R257</f>
        <v>736</v>
      </c>
      <c r="K263" s="30">
        <f ca="1">DB!S257</f>
        <v>816</v>
      </c>
      <c r="L263" s="30">
        <f ca="1">DB!T257</f>
        <v>906</v>
      </c>
      <c r="M263" s="30">
        <f ca="1">DB!U257</f>
        <v>1161</v>
      </c>
      <c r="N263" s="30" t="s">
        <v>37</v>
      </c>
      <c r="P263" s="2"/>
      <c r="Q263" s="2"/>
      <c r="R263" s="2"/>
      <c r="S263" s="2"/>
    </row>
    <row r="264" spans="2:19" x14ac:dyDescent="0.35">
      <c r="B264" s="30" t="s">
        <v>122</v>
      </c>
      <c r="C264" s="30" t="s">
        <v>123</v>
      </c>
      <c r="D264" s="30" t="s">
        <v>1</v>
      </c>
      <c r="E264" s="30" t="s">
        <v>113</v>
      </c>
      <c r="F264" s="30"/>
      <c r="G264" s="30"/>
      <c r="H264" s="30" t="s">
        <v>188</v>
      </c>
      <c r="I264" s="30" t="s">
        <v>44</v>
      </c>
      <c r="J264" s="30">
        <f ca="1">DB!R258</f>
        <v>736</v>
      </c>
      <c r="K264" s="30">
        <f ca="1">DB!S258</f>
        <v>816</v>
      </c>
      <c r="L264" s="30">
        <f ca="1">DB!T258</f>
        <v>906</v>
      </c>
      <c r="M264" s="30">
        <f ca="1">DB!U258</f>
        <v>1161</v>
      </c>
      <c r="N264" s="30" t="s">
        <v>37</v>
      </c>
      <c r="P264" s="2"/>
      <c r="Q264" s="2"/>
      <c r="R264" s="2"/>
      <c r="S264" s="2"/>
    </row>
    <row r="265" spans="2:19" x14ac:dyDescent="0.35">
      <c r="B265" s="30" t="s">
        <v>122</v>
      </c>
      <c r="C265" s="30" t="s">
        <v>123</v>
      </c>
      <c r="D265" s="30" t="s">
        <v>1</v>
      </c>
      <c r="E265" s="30" t="s">
        <v>114</v>
      </c>
      <c r="F265" s="30"/>
      <c r="G265" s="30"/>
      <c r="H265" s="30" t="s">
        <v>188</v>
      </c>
      <c r="I265" s="30" t="s">
        <v>14</v>
      </c>
      <c r="J265" s="30">
        <f ca="1">DB!R259</f>
        <v>736</v>
      </c>
      <c r="K265" s="30">
        <f ca="1">DB!S259</f>
        <v>816</v>
      </c>
      <c r="L265" s="30">
        <f ca="1">DB!T259</f>
        <v>906</v>
      </c>
      <c r="M265" s="30">
        <f ca="1">DB!U259</f>
        <v>1161</v>
      </c>
      <c r="N265" s="30" t="s">
        <v>37</v>
      </c>
      <c r="P265" s="2"/>
      <c r="Q265" s="2"/>
      <c r="R265" s="2"/>
      <c r="S265" s="2"/>
    </row>
    <row r="266" spans="2:19" x14ac:dyDescent="0.35">
      <c r="B266" s="30" t="s">
        <v>122</v>
      </c>
      <c r="C266" s="30" t="s">
        <v>123</v>
      </c>
      <c r="D266" s="30" t="s">
        <v>1</v>
      </c>
      <c r="E266" s="30" t="s">
        <v>114</v>
      </c>
      <c r="F266" s="30"/>
      <c r="G266" s="30"/>
      <c r="H266" s="30" t="s">
        <v>188</v>
      </c>
      <c r="I266" s="30" t="s">
        <v>115</v>
      </c>
      <c r="J266" s="30">
        <f ca="1">DB!R260</f>
        <v>736</v>
      </c>
      <c r="K266" s="30">
        <f ca="1">DB!S260</f>
        <v>816</v>
      </c>
      <c r="L266" s="30">
        <f ca="1">DB!T260</f>
        <v>906</v>
      </c>
      <c r="M266" s="30">
        <f ca="1">DB!U260</f>
        <v>1161</v>
      </c>
      <c r="N266" s="30" t="s">
        <v>37</v>
      </c>
      <c r="P266" s="2"/>
      <c r="Q266" s="2"/>
      <c r="R266" s="2"/>
      <c r="S266" s="2"/>
    </row>
    <row r="267" spans="2:19" x14ac:dyDescent="0.35">
      <c r="B267" s="30" t="s">
        <v>122</v>
      </c>
      <c r="C267" s="30" t="s">
        <v>123</v>
      </c>
      <c r="D267" s="30" t="s">
        <v>1</v>
      </c>
      <c r="E267" s="30" t="s">
        <v>114</v>
      </c>
      <c r="F267" s="30"/>
      <c r="G267" s="30"/>
      <c r="H267" s="30" t="s">
        <v>188</v>
      </c>
      <c r="I267" s="30" t="s">
        <v>15</v>
      </c>
      <c r="J267" s="30">
        <f ca="1">DB!R261</f>
        <v>736</v>
      </c>
      <c r="K267" s="30">
        <f ca="1">DB!S261</f>
        <v>816</v>
      </c>
      <c r="L267" s="30">
        <f ca="1">DB!T261</f>
        <v>906</v>
      </c>
      <c r="M267" s="30">
        <f ca="1">DB!U261</f>
        <v>1161</v>
      </c>
      <c r="N267" s="30" t="s">
        <v>37</v>
      </c>
      <c r="P267" s="2"/>
      <c r="Q267" s="2"/>
      <c r="R267" s="2"/>
      <c r="S267" s="2"/>
    </row>
    <row r="268" spans="2:19" x14ac:dyDescent="0.35">
      <c r="B268" s="30" t="s">
        <v>122</v>
      </c>
      <c r="C268" s="30" t="s">
        <v>123</v>
      </c>
      <c r="D268" s="30" t="s">
        <v>1</v>
      </c>
      <c r="E268" s="30" t="s">
        <v>116</v>
      </c>
      <c r="F268" s="30"/>
      <c r="G268" s="30"/>
      <c r="H268" s="30" t="s">
        <v>188</v>
      </c>
      <c r="I268" s="30" t="s">
        <v>45</v>
      </c>
      <c r="J268" s="30">
        <f ca="1">DB!R262</f>
        <v>852</v>
      </c>
      <c r="K268" s="30">
        <f ca="1">DB!S262</f>
        <v>946</v>
      </c>
      <c r="L268" s="30">
        <f ca="1">DB!T262</f>
        <v>1050</v>
      </c>
      <c r="M268" s="30">
        <f ca="1">DB!U262</f>
        <v>1161</v>
      </c>
      <c r="N268" s="30" t="s">
        <v>37</v>
      </c>
      <c r="P268" s="2"/>
      <c r="Q268" s="2"/>
      <c r="R268" s="2"/>
      <c r="S268" s="2"/>
    </row>
    <row r="269" spans="2:19" x14ac:dyDescent="0.35">
      <c r="B269" s="30" t="s">
        <v>122</v>
      </c>
      <c r="C269" s="30" t="s">
        <v>123</v>
      </c>
      <c r="D269" s="30" t="s">
        <v>1</v>
      </c>
      <c r="E269" s="30" t="s">
        <v>116</v>
      </c>
      <c r="F269" s="30"/>
      <c r="G269" s="30"/>
      <c r="H269" s="30" t="s">
        <v>188</v>
      </c>
      <c r="I269" s="30" t="s">
        <v>117</v>
      </c>
      <c r="J269" s="30">
        <f ca="1">DB!R263</f>
        <v>852</v>
      </c>
      <c r="K269" s="30">
        <f ca="1">DB!S263</f>
        <v>946</v>
      </c>
      <c r="L269" s="30">
        <f ca="1">DB!T263</f>
        <v>1050</v>
      </c>
      <c r="M269" s="30">
        <f ca="1">DB!U263</f>
        <v>1161</v>
      </c>
      <c r="N269" s="30" t="s">
        <v>37</v>
      </c>
      <c r="P269" s="2"/>
      <c r="Q269" s="2"/>
      <c r="R269" s="2"/>
      <c r="S269" s="2"/>
    </row>
    <row r="270" spans="2:19" x14ac:dyDescent="0.35">
      <c r="B270" s="30" t="s">
        <v>122</v>
      </c>
      <c r="C270" s="30" t="s">
        <v>123</v>
      </c>
      <c r="D270" s="30" t="s">
        <v>1</v>
      </c>
      <c r="E270" s="30" t="s">
        <v>116</v>
      </c>
      <c r="F270" s="30"/>
      <c r="G270" s="30"/>
      <c r="H270" s="30" t="s">
        <v>188</v>
      </c>
      <c r="I270" s="30" t="s">
        <v>16</v>
      </c>
      <c r="J270" s="30">
        <f ca="1">DB!R264</f>
        <v>852</v>
      </c>
      <c r="K270" s="30">
        <f ca="1">DB!S264</f>
        <v>946</v>
      </c>
      <c r="L270" s="30">
        <f ca="1">DB!T264</f>
        <v>1050</v>
      </c>
      <c r="M270" s="30">
        <f ca="1">DB!U264</f>
        <v>1161</v>
      </c>
      <c r="N270" s="30" t="s">
        <v>37</v>
      </c>
      <c r="P270" s="2"/>
      <c r="Q270" s="2"/>
      <c r="R270" s="2"/>
      <c r="S270" s="2"/>
    </row>
    <row r="271" spans="2:19" x14ac:dyDescent="0.35">
      <c r="B271" s="30" t="s">
        <v>122</v>
      </c>
      <c r="C271" s="30" t="s">
        <v>123</v>
      </c>
      <c r="D271" s="30" t="s">
        <v>1</v>
      </c>
      <c r="E271" s="30" t="s">
        <v>46</v>
      </c>
      <c r="F271" s="30"/>
      <c r="G271" s="30"/>
      <c r="H271" s="30" t="s">
        <v>188</v>
      </c>
      <c r="I271" s="30" t="s">
        <v>47</v>
      </c>
      <c r="J271" s="30">
        <f ca="1">DB!R265</f>
        <v>579</v>
      </c>
      <c r="K271" s="30">
        <f ca="1">DB!S265</f>
        <v>644</v>
      </c>
      <c r="L271" s="30">
        <f ca="1">DB!T265</f>
        <v>699</v>
      </c>
      <c r="M271" s="30">
        <f ca="1">DB!U265</f>
        <v>788</v>
      </c>
      <c r="N271" s="30" t="s">
        <v>37</v>
      </c>
      <c r="P271" s="2"/>
      <c r="Q271" s="2"/>
      <c r="R271" s="2"/>
      <c r="S271" s="2"/>
    </row>
    <row r="272" spans="2:19" x14ac:dyDescent="0.35">
      <c r="B272" s="30" t="s">
        <v>122</v>
      </c>
      <c r="C272" s="30" t="s">
        <v>123</v>
      </c>
      <c r="D272" s="30" t="s">
        <v>2</v>
      </c>
      <c r="E272" s="30" t="s">
        <v>36</v>
      </c>
      <c r="F272" s="30"/>
      <c r="G272" s="30"/>
      <c r="H272" s="30" t="s">
        <v>188</v>
      </c>
      <c r="I272" s="30" t="s">
        <v>9</v>
      </c>
      <c r="J272" s="30">
        <f ca="1">DB!R266</f>
        <v>727</v>
      </c>
      <c r="K272" s="30">
        <f ca="1">DB!S266</f>
        <v>806</v>
      </c>
      <c r="L272" s="30">
        <f ca="1">DB!T266</f>
        <v>895</v>
      </c>
      <c r="M272" s="30">
        <f ca="1">DB!U266</f>
        <v>1050</v>
      </c>
      <c r="N272" s="30" t="s">
        <v>37</v>
      </c>
      <c r="P272" s="2"/>
      <c r="Q272" s="2"/>
      <c r="R272" s="2"/>
      <c r="S272" s="2"/>
    </row>
    <row r="273" spans="2:19" x14ac:dyDescent="0.35">
      <c r="B273" s="30" t="s">
        <v>122</v>
      </c>
      <c r="C273" s="30" t="s">
        <v>123</v>
      </c>
      <c r="D273" s="30" t="s">
        <v>2</v>
      </c>
      <c r="E273" s="30" t="s">
        <v>36</v>
      </c>
      <c r="F273" s="30"/>
      <c r="G273" s="30"/>
      <c r="H273" s="30" t="s">
        <v>188</v>
      </c>
      <c r="I273" s="30" t="s">
        <v>106</v>
      </c>
      <c r="J273" s="30">
        <f ca="1">DB!R267</f>
        <v>727</v>
      </c>
      <c r="K273" s="30">
        <f ca="1">DB!S267</f>
        <v>806</v>
      </c>
      <c r="L273" s="30">
        <f ca="1">DB!T267</f>
        <v>895</v>
      </c>
      <c r="M273" s="30">
        <f ca="1">DB!U267</f>
        <v>1050</v>
      </c>
      <c r="N273" s="30" t="s">
        <v>37</v>
      </c>
      <c r="P273" s="2"/>
      <c r="Q273" s="2"/>
      <c r="R273" s="2"/>
      <c r="S273" s="2"/>
    </row>
    <row r="274" spans="2:19" x14ac:dyDescent="0.35">
      <c r="B274" s="30" t="s">
        <v>122</v>
      </c>
      <c r="C274" s="30" t="s">
        <v>123</v>
      </c>
      <c r="D274" s="30" t="s">
        <v>2</v>
      </c>
      <c r="E274" s="30" t="s">
        <v>36</v>
      </c>
      <c r="F274" s="30"/>
      <c r="G274" s="30"/>
      <c r="H274" s="30" t="s">
        <v>188</v>
      </c>
      <c r="I274" s="30" t="s">
        <v>107</v>
      </c>
      <c r="J274" s="30">
        <f ca="1">DB!R268</f>
        <v>727</v>
      </c>
      <c r="K274" s="30">
        <f ca="1">DB!S268</f>
        <v>806</v>
      </c>
      <c r="L274" s="30">
        <f ca="1">DB!T268</f>
        <v>895</v>
      </c>
      <c r="M274" s="30">
        <f ca="1">DB!U268</f>
        <v>1050</v>
      </c>
      <c r="N274" s="30" t="s">
        <v>37</v>
      </c>
      <c r="P274" s="2"/>
      <c r="Q274" s="2"/>
      <c r="R274" s="2"/>
      <c r="S274" s="2"/>
    </row>
    <row r="275" spans="2:19" x14ac:dyDescent="0.35">
      <c r="B275" s="30" t="s">
        <v>122</v>
      </c>
      <c r="C275" s="30" t="s">
        <v>123</v>
      </c>
      <c r="D275" s="30" t="s">
        <v>2</v>
      </c>
      <c r="E275" s="30" t="s">
        <v>36</v>
      </c>
      <c r="F275" s="30"/>
      <c r="G275" s="30"/>
      <c r="H275" s="30" t="s">
        <v>188</v>
      </c>
      <c r="I275" s="30" t="s">
        <v>108</v>
      </c>
      <c r="J275" s="30">
        <f ca="1">DB!R269</f>
        <v>727</v>
      </c>
      <c r="K275" s="30">
        <f ca="1">DB!S269</f>
        <v>806</v>
      </c>
      <c r="L275" s="30">
        <f ca="1">DB!T269</f>
        <v>895</v>
      </c>
      <c r="M275" s="30">
        <f ca="1">DB!U269</f>
        <v>1050</v>
      </c>
      <c r="N275" s="30" t="s">
        <v>37</v>
      </c>
      <c r="P275" s="2"/>
      <c r="Q275" s="2"/>
      <c r="R275" s="2"/>
      <c r="S275" s="2"/>
    </row>
    <row r="276" spans="2:19" x14ac:dyDescent="0.35">
      <c r="B276" s="30" t="s">
        <v>122</v>
      </c>
      <c r="C276" s="30" t="s">
        <v>123</v>
      </c>
      <c r="D276" s="30" t="s">
        <v>2</v>
      </c>
      <c r="E276" s="30" t="s">
        <v>38</v>
      </c>
      <c r="F276" s="30"/>
      <c r="G276" s="30"/>
      <c r="H276" s="30" t="s">
        <v>188</v>
      </c>
      <c r="I276" s="30" t="s">
        <v>10</v>
      </c>
      <c r="J276" s="30">
        <f ca="1">DB!R270</f>
        <v>852</v>
      </c>
      <c r="K276" s="30">
        <f ca="1">DB!S270</f>
        <v>946</v>
      </c>
      <c r="L276" s="30">
        <f ca="1">DB!T270</f>
        <v>1050</v>
      </c>
      <c r="M276" s="30">
        <f ca="1">DB!U270</f>
        <v>1161</v>
      </c>
      <c r="N276" s="30" t="s">
        <v>37</v>
      </c>
      <c r="P276" s="2"/>
      <c r="Q276" s="2"/>
      <c r="R276" s="2"/>
      <c r="S276" s="2"/>
    </row>
    <row r="277" spans="2:19" x14ac:dyDescent="0.35">
      <c r="B277" s="30" t="s">
        <v>122</v>
      </c>
      <c r="C277" s="30" t="s">
        <v>123</v>
      </c>
      <c r="D277" s="30" t="s">
        <v>2</v>
      </c>
      <c r="E277" s="30" t="s">
        <v>38</v>
      </c>
      <c r="F277" s="30"/>
      <c r="G277" s="30"/>
      <c r="H277" s="30" t="s">
        <v>188</v>
      </c>
      <c r="I277" s="30" t="s">
        <v>11</v>
      </c>
      <c r="J277" s="30">
        <f ca="1">DB!R271</f>
        <v>852</v>
      </c>
      <c r="K277" s="30">
        <f ca="1">DB!S271</f>
        <v>946</v>
      </c>
      <c r="L277" s="30">
        <f ca="1">DB!T271</f>
        <v>1050</v>
      </c>
      <c r="M277" s="30">
        <f ca="1">DB!U271</f>
        <v>1161</v>
      </c>
      <c r="N277" s="30" t="s">
        <v>37</v>
      </c>
      <c r="P277" s="2"/>
      <c r="Q277" s="2"/>
      <c r="R277" s="2"/>
      <c r="S277" s="2"/>
    </row>
    <row r="278" spans="2:19" x14ac:dyDescent="0.35">
      <c r="B278" s="30" t="s">
        <v>122</v>
      </c>
      <c r="C278" s="30" t="s">
        <v>123</v>
      </c>
      <c r="D278" s="30" t="s">
        <v>2</v>
      </c>
      <c r="E278" s="30" t="s">
        <v>38</v>
      </c>
      <c r="F278" s="30"/>
      <c r="G278" s="30"/>
      <c r="H278" s="30" t="s">
        <v>188</v>
      </c>
      <c r="I278" s="30" t="s">
        <v>109</v>
      </c>
      <c r="J278" s="30">
        <f ca="1">DB!R272</f>
        <v>852</v>
      </c>
      <c r="K278" s="30">
        <f ca="1">DB!S272</f>
        <v>946</v>
      </c>
      <c r="L278" s="30">
        <f ca="1">DB!T272</f>
        <v>1050</v>
      </c>
      <c r="M278" s="30">
        <f ca="1">DB!U272</f>
        <v>1161</v>
      </c>
      <c r="N278" s="30" t="s">
        <v>37</v>
      </c>
      <c r="P278" s="2"/>
      <c r="Q278" s="2"/>
      <c r="R278" s="2"/>
      <c r="S278" s="2"/>
    </row>
    <row r="279" spans="2:19" x14ac:dyDescent="0.35">
      <c r="B279" s="30" t="s">
        <v>122</v>
      </c>
      <c r="C279" s="30" t="s">
        <v>123</v>
      </c>
      <c r="D279" s="30" t="s">
        <v>2</v>
      </c>
      <c r="E279" s="30" t="s">
        <v>38</v>
      </c>
      <c r="F279" s="30"/>
      <c r="G279" s="30"/>
      <c r="H279" s="30" t="s">
        <v>188</v>
      </c>
      <c r="I279" s="30" t="s">
        <v>110</v>
      </c>
      <c r="J279" s="30">
        <f ca="1">DB!R273</f>
        <v>852</v>
      </c>
      <c r="K279" s="30">
        <f ca="1">DB!S273</f>
        <v>946</v>
      </c>
      <c r="L279" s="30">
        <f ca="1">DB!T273</f>
        <v>1050</v>
      </c>
      <c r="M279" s="30">
        <f ca="1">DB!U273</f>
        <v>1161</v>
      </c>
      <c r="N279" s="30" t="s">
        <v>37</v>
      </c>
      <c r="P279" s="2"/>
      <c r="Q279" s="2"/>
      <c r="R279" s="2"/>
      <c r="S279" s="2"/>
    </row>
    <row r="280" spans="2:19" x14ac:dyDescent="0.35">
      <c r="B280" s="30" t="s">
        <v>122</v>
      </c>
      <c r="C280" s="30" t="s">
        <v>123</v>
      </c>
      <c r="D280" s="30" t="s">
        <v>2</v>
      </c>
      <c r="E280" s="30" t="s">
        <v>39</v>
      </c>
      <c r="F280" s="30"/>
      <c r="G280" s="30"/>
      <c r="H280" s="30" t="s">
        <v>188</v>
      </c>
      <c r="I280" s="30" t="s">
        <v>111</v>
      </c>
      <c r="J280" s="30">
        <f ca="1">DB!R274</f>
        <v>852</v>
      </c>
      <c r="K280" s="30">
        <f ca="1">DB!S274</f>
        <v>946</v>
      </c>
      <c r="L280" s="30">
        <f ca="1">DB!T274</f>
        <v>1050</v>
      </c>
      <c r="M280" s="30">
        <f ca="1">DB!U274</f>
        <v>1161</v>
      </c>
      <c r="N280" s="30" t="s">
        <v>37</v>
      </c>
      <c r="P280" s="2"/>
      <c r="Q280" s="2"/>
      <c r="R280" s="2"/>
      <c r="S280" s="2"/>
    </row>
    <row r="281" spans="2:19" x14ac:dyDescent="0.35">
      <c r="B281" s="30" t="s">
        <v>122</v>
      </c>
      <c r="C281" s="30" t="s">
        <v>123</v>
      </c>
      <c r="D281" s="30" t="s">
        <v>2</v>
      </c>
      <c r="E281" s="30" t="s">
        <v>39</v>
      </c>
      <c r="F281" s="30"/>
      <c r="G281" s="30"/>
      <c r="H281" s="30" t="s">
        <v>188</v>
      </c>
      <c r="I281" s="30" t="s">
        <v>112</v>
      </c>
      <c r="J281" s="30">
        <f ca="1">DB!R275</f>
        <v>852</v>
      </c>
      <c r="K281" s="30">
        <f ca="1">DB!S275</f>
        <v>946</v>
      </c>
      <c r="L281" s="30">
        <f ca="1">DB!T275</f>
        <v>1050</v>
      </c>
      <c r="M281" s="30">
        <f ca="1">DB!U275</f>
        <v>1161</v>
      </c>
      <c r="N281" s="30" t="s">
        <v>37</v>
      </c>
      <c r="P281" s="2"/>
      <c r="Q281" s="2"/>
      <c r="R281" s="2"/>
      <c r="S281" s="2"/>
    </row>
    <row r="282" spans="2:19" x14ac:dyDescent="0.35">
      <c r="B282" s="30" t="s">
        <v>122</v>
      </c>
      <c r="C282" s="30" t="s">
        <v>123</v>
      </c>
      <c r="D282" s="30" t="s">
        <v>2</v>
      </c>
      <c r="E282" s="30" t="s">
        <v>39</v>
      </c>
      <c r="F282" s="30"/>
      <c r="G282" s="30"/>
      <c r="H282" s="30" t="s">
        <v>188</v>
      </c>
      <c r="I282" s="30" t="s">
        <v>12</v>
      </c>
      <c r="J282" s="30">
        <f ca="1">DB!R276</f>
        <v>852</v>
      </c>
      <c r="K282" s="30">
        <f ca="1">DB!S276</f>
        <v>946</v>
      </c>
      <c r="L282" s="30">
        <f ca="1">DB!T276</f>
        <v>1050</v>
      </c>
      <c r="M282" s="30">
        <f ca="1">DB!U276</f>
        <v>1161</v>
      </c>
      <c r="N282" s="30" t="s">
        <v>37</v>
      </c>
      <c r="P282" s="2"/>
      <c r="Q282" s="2"/>
      <c r="R282" s="2"/>
      <c r="S282" s="2"/>
    </row>
    <row r="283" spans="2:19" x14ac:dyDescent="0.35">
      <c r="B283" s="30" t="s">
        <v>122</v>
      </c>
      <c r="C283" s="30" t="s">
        <v>123</v>
      </c>
      <c r="D283" s="30" t="s">
        <v>2</v>
      </c>
      <c r="E283" s="30" t="s">
        <v>39</v>
      </c>
      <c r="F283" s="30"/>
      <c r="G283" s="30"/>
      <c r="H283" s="30" t="s">
        <v>188</v>
      </c>
      <c r="I283" s="30" t="s">
        <v>13</v>
      </c>
      <c r="J283" s="30">
        <f ca="1">DB!R277</f>
        <v>852</v>
      </c>
      <c r="K283" s="30">
        <f ca="1">DB!S277</f>
        <v>946</v>
      </c>
      <c r="L283" s="30">
        <f ca="1">DB!T277</f>
        <v>1050</v>
      </c>
      <c r="M283" s="30">
        <f ca="1">DB!U277</f>
        <v>1161</v>
      </c>
      <c r="N283" s="30" t="s">
        <v>37</v>
      </c>
      <c r="P283" s="2"/>
      <c r="Q283" s="2"/>
      <c r="R283" s="2"/>
      <c r="S283" s="2"/>
    </row>
    <row r="284" spans="2:19" x14ac:dyDescent="0.35">
      <c r="B284" s="30" t="s">
        <v>122</v>
      </c>
      <c r="C284" s="30" t="s">
        <v>123</v>
      </c>
      <c r="D284" s="30" t="s">
        <v>2</v>
      </c>
      <c r="E284" s="30" t="s">
        <v>113</v>
      </c>
      <c r="F284" s="30"/>
      <c r="G284" s="30"/>
      <c r="H284" s="30" t="s">
        <v>188</v>
      </c>
      <c r="I284" s="30" t="s">
        <v>40</v>
      </c>
      <c r="J284" s="30">
        <f ca="1">DB!R278</f>
        <v>736</v>
      </c>
      <c r="K284" s="30">
        <f ca="1">DB!S278</f>
        <v>816</v>
      </c>
      <c r="L284" s="30">
        <f ca="1">DB!T278</f>
        <v>906</v>
      </c>
      <c r="M284" s="30">
        <f ca="1">DB!U278</f>
        <v>1161</v>
      </c>
      <c r="N284" s="30" t="s">
        <v>37</v>
      </c>
      <c r="P284" s="2"/>
      <c r="Q284" s="2"/>
      <c r="R284" s="2"/>
      <c r="S284" s="2"/>
    </row>
    <row r="285" spans="2:19" x14ac:dyDescent="0.35">
      <c r="B285" s="30" t="s">
        <v>122</v>
      </c>
      <c r="C285" s="30" t="s">
        <v>123</v>
      </c>
      <c r="D285" s="30" t="s">
        <v>2</v>
      </c>
      <c r="E285" s="30" t="s">
        <v>113</v>
      </c>
      <c r="F285" s="30"/>
      <c r="G285" s="30"/>
      <c r="H285" s="30" t="s">
        <v>188</v>
      </c>
      <c r="I285" s="30" t="s">
        <v>41</v>
      </c>
      <c r="J285" s="30">
        <f ca="1">DB!R279</f>
        <v>736</v>
      </c>
      <c r="K285" s="30">
        <f ca="1">DB!S279</f>
        <v>816</v>
      </c>
      <c r="L285" s="30">
        <f ca="1">DB!T279</f>
        <v>906</v>
      </c>
      <c r="M285" s="30">
        <f ca="1">DB!U279</f>
        <v>1161</v>
      </c>
      <c r="N285" s="30" t="s">
        <v>37</v>
      </c>
      <c r="P285" s="2"/>
      <c r="Q285" s="2"/>
      <c r="R285" s="2"/>
      <c r="S285" s="2"/>
    </row>
    <row r="286" spans="2:19" x14ac:dyDescent="0.35">
      <c r="B286" s="30" t="s">
        <v>122</v>
      </c>
      <c r="C286" s="30" t="s">
        <v>123</v>
      </c>
      <c r="D286" s="30" t="s">
        <v>2</v>
      </c>
      <c r="E286" s="30" t="s">
        <v>113</v>
      </c>
      <c r="F286" s="30"/>
      <c r="G286" s="30"/>
      <c r="H286" s="30" t="s">
        <v>188</v>
      </c>
      <c r="I286" s="30" t="s">
        <v>42</v>
      </c>
      <c r="J286" s="30">
        <f ca="1">DB!R280</f>
        <v>736</v>
      </c>
      <c r="K286" s="30">
        <f ca="1">DB!S280</f>
        <v>816</v>
      </c>
      <c r="L286" s="30">
        <f ca="1">DB!T280</f>
        <v>906</v>
      </c>
      <c r="M286" s="30">
        <f ca="1">DB!U280</f>
        <v>1161</v>
      </c>
      <c r="N286" s="30" t="s">
        <v>37</v>
      </c>
      <c r="P286" s="2"/>
      <c r="Q286" s="2"/>
      <c r="R286" s="2"/>
      <c r="S286" s="2"/>
    </row>
    <row r="287" spans="2:19" x14ac:dyDescent="0.35">
      <c r="B287" s="30" t="s">
        <v>122</v>
      </c>
      <c r="C287" s="30" t="s">
        <v>123</v>
      </c>
      <c r="D287" s="30" t="s">
        <v>2</v>
      </c>
      <c r="E287" s="30" t="s">
        <v>113</v>
      </c>
      <c r="F287" s="30"/>
      <c r="G287" s="30"/>
      <c r="H287" s="30" t="s">
        <v>188</v>
      </c>
      <c r="I287" s="30" t="s">
        <v>43</v>
      </c>
      <c r="J287" s="30">
        <f ca="1">DB!R281</f>
        <v>736</v>
      </c>
      <c r="K287" s="30">
        <f ca="1">DB!S281</f>
        <v>816</v>
      </c>
      <c r="L287" s="30">
        <f ca="1">DB!T281</f>
        <v>906</v>
      </c>
      <c r="M287" s="30">
        <f ca="1">DB!U281</f>
        <v>1161</v>
      </c>
      <c r="N287" s="30" t="s">
        <v>37</v>
      </c>
      <c r="P287" s="2"/>
      <c r="Q287" s="2"/>
      <c r="R287" s="2"/>
      <c r="S287" s="2"/>
    </row>
    <row r="288" spans="2:19" x14ac:dyDescent="0.35">
      <c r="B288" s="30" t="s">
        <v>122</v>
      </c>
      <c r="C288" s="30" t="s">
        <v>123</v>
      </c>
      <c r="D288" s="30" t="s">
        <v>2</v>
      </c>
      <c r="E288" s="30" t="s">
        <v>113</v>
      </c>
      <c r="F288" s="30"/>
      <c r="G288" s="30"/>
      <c r="H288" s="30" t="s">
        <v>188</v>
      </c>
      <c r="I288" s="30" t="s">
        <v>44</v>
      </c>
      <c r="J288" s="30">
        <f ca="1">DB!R282</f>
        <v>736</v>
      </c>
      <c r="K288" s="30">
        <f ca="1">DB!S282</f>
        <v>816</v>
      </c>
      <c r="L288" s="30">
        <f ca="1">DB!T282</f>
        <v>906</v>
      </c>
      <c r="M288" s="30">
        <f ca="1">DB!U282</f>
        <v>1161</v>
      </c>
      <c r="N288" s="30" t="s">
        <v>37</v>
      </c>
      <c r="P288" s="2"/>
      <c r="Q288" s="2"/>
      <c r="R288" s="2"/>
      <c r="S288" s="2"/>
    </row>
    <row r="289" spans="2:19" x14ac:dyDescent="0.35">
      <c r="B289" s="30" t="s">
        <v>122</v>
      </c>
      <c r="C289" s="30" t="s">
        <v>123</v>
      </c>
      <c r="D289" s="30" t="s">
        <v>2</v>
      </c>
      <c r="E289" s="30" t="s">
        <v>114</v>
      </c>
      <c r="F289" s="30"/>
      <c r="G289" s="30"/>
      <c r="H289" s="30" t="s">
        <v>188</v>
      </c>
      <c r="I289" s="30" t="s">
        <v>14</v>
      </c>
      <c r="J289" s="30">
        <f ca="1">DB!R283</f>
        <v>736</v>
      </c>
      <c r="K289" s="30">
        <f ca="1">DB!S283</f>
        <v>816</v>
      </c>
      <c r="L289" s="30">
        <f ca="1">DB!T283</f>
        <v>906</v>
      </c>
      <c r="M289" s="30">
        <f ca="1">DB!U283</f>
        <v>1161</v>
      </c>
      <c r="N289" s="30" t="s">
        <v>37</v>
      </c>
      <c r="P289" s="2"/>
      <c r="Q289" s="2"/>
      <c r="R289" s="2"/>
      <c r="S289" s="2"/>
    </row>
    <row r="290" spans="2:19" x14ac:dyDescent="0.35">
      <c r="B290" s="30" t="s">
        <v>122</v>
      </c>
      <c r="C290" s="30" t="s">
        <v>123</v>
      </c>
      <c r="D290" s="30" t="s">
        <v>2</v>
      </c>
      <c r="E290" s="30" t="s">
        <v>114</v>
      </c>
      <c r="F290" s="30"/>
      <c r="G290" s="30"/>
      <c r="H290" s="30" t="s">
        <v>188</v>
      </c>
      <c r="I290" s="30" t="s">
        <v>115</v>
      </c>
      <c r="J290" s="30">
        <f ca="1">DB!R284</f>
        <v>736</v>
      </c>
      <c r="K290" s="30">
        <f ca="1">DB!S284</f>
        <v>816</v>
      </c>
      <c r="L290" s="30">
        <f ca="1">DB!T284</f>
        <v>906</v>
      </c>
      <c r="M290" s="30">
        <f ca="1">DB!U284</f>
        <v>1161</v>
      </c>
      <c r="N290" s="30" t="s">
        <v>37</v>
      </c>
      <c r="P290" s="2"/>
      <c r="Q290" s="2"/>
      <c r="R290" s="2"/>
      <c r="S290" s="2"/>
    </row>
    <row r="291" spans="2:19" x14ac:dyDescent="0.35">
      <c r="B291" s="30" t="s">
        <v>122</v>
      </c>
      <c r="C291" s="30" t="s">
        <v>123</v>
      </c>
      <c r="D291" s="30" t="s">
        <v>2</v>
      </c>
      <c r="E291" s="30" t="s">
        <v>114</v>
      </c>
      <c r="F291" s="30"/>
      <c r="G291" s="30"/>
      <c r="H291" s="30" t="s">
        <v>188</v>
      </c>
      <c r="I291" s="30" t="s">
        <v>15</v>
      </c>
      <c r="J291" s="30">
        <f ca="1">DB!R285</f>
        <v>736</v>
      </c>
      <c r="K291" s="30">
        <f ca="1">DB!S285</f>
        <v>816</v>
      </c>
      <c r="L291" s="30">
        <f ca="1">DB!T285</f>
        <v>906</v>
      </c>
      <c r="M291" s="30">
        <f ca="1">DB!U285</f>
        <v>1161</v>
      </c>
      <c r="N291" s="30" t="s">
        <v>37</v>
      </c>
      <c r="P291" s="2"/>
      <c r="Q291" s="2"/>
      <c r="R291" s="2"/>
      <c r="S291" s="2"/>
    </row>
    <row r="292" spans="2:19" x14ac:dyDescent="0.35">
      <c r="B292" s="30" t="s">
        <v>122</v>
      </c>
      <c r="C292" s="30" t="s">
        <v>123</v>
      </c>
      <c r="D292" s="30" t="s">
        <v>2</v>
      </c>
      <c r="E292" s="30" t="s">
        <v>116</v>
      </c>
      <c r="F292" s="30"/>
      <c r="G292" s="30"/>
      <c r="H292" s="30" t="s">
        <v>188</v>
      </c>
      <c r="I292" s="30" t="s">
        <v>45</v>
      </c>
      <c r="J292" s="30">
        <f ca="1">DB!R286</f>
        <v>852</v>
      </c>
      <c r="K292" s="30">
        <f ca="1">DB!S286</f>
        <v>946</v>
      </c>
      <c r="L292" s="30">
        <f ca="1">DB!T286</f>
        <v>1050</v>
      </c>
      <c r="M292" s="30">
        <f ca="1">DB!U286</f>
        <v>1161</v>
      </c>
      <c r="N292" s="30" t="s">
        <v>37</v>
      </c>
      <c r="P292" s="2"/>
      <c r="Q292" s="2"/>
      <c r="R292" s="2"/>
      <c r="S292" s="2"/>
    </row>
    <row r="293" spans="2:19" x14ac:dyDescent="0.35">
      <c r="B293" s="30" t="s">
        <v>122</v>
      </c>
      <c r="C293" s="30" t="s">
        <v>123</v>
      </c>
      <c r="D293" s="30" t="s">
        <v>2</v>
      </c>
      <c r="E293" s="30" t="s">
        <v>116</v>
      </c>
      <c r="F293" s="30"/>
      <c r="G293" s="30"/>
      <c r="H293" s="30" t="s">
        <v>188</v>
      </c>
      <c r="I293" s="30" t="s">
        <v>117</v>
      </c>
      <c r="J293" s="30">
        <f ca="1">DB!R287</f>
        <v>852</v>
      </c>
      <c r="K293" s="30">
        <f ca="1">DB!S287</f>
        <v>946</v>
      </c>
      <c r="L293" s="30">
        <f ca="1">DB!T287</f>
        <v>1050</v>
      </c>
      <c r="M293" s="30">
        <f ca="1">DB!U287</f>
        <v>1161</v>
      </c>
      <c r="N293" s="30" t="s">
        <v>37</v>
      </c>
      <c r="P293" s="2"/>
      <c r="Q293" s="2"/>
      <c r="R293" s="2"/>
      <c r="S293" s="2"/>
    </row>
    <row r="294" spans="2:19" x14ac:dyDescent="0.35">
      <c r="B294" s="30" t="s">
        <v>122</v>
      </c>
      <c r="C294" s="30" t="s">
        <v>123</v>
      </c>
      <c r="D294" s="30" t="s">
        <v>2</v>
      </c>
      <c r="E294" s="30" t="s">
        <v>116</v>
      </c>
      <c r="F294" s="30"/>
      <c r="G294" s="30"/>
      <c r="H294" s="30" t="s">
        <v>188</v>
      </c>
      <c r="I294" s="30" t="s">
        <v>16</v>
      </c>
      <c r="J294" s="30">
        <f ca="1">DB!R288</f>
        <v>852</v>
      </c>
      <c r="K294" s="30">
        <f ca="1">DB!S288</f>
        <v>946</v>
      </c>
      <c r="L294" s="30">
        <f ca="1">DB!T288</f>
        <v>1050</v>
      </c>
      <c r="M294" s="30">
        <f ca="1">DB!U288</f>
        <v>1161</v>
      </c>
      <c r="N294" s="30" t="s">
        <v>37</v>
      </c>
      <c r="P294" s="2"/>
      <c r="Q294" s="2"/>
      <c r="R294" s="2"/>
      <c r="S294" s="2"/>
    </row>
    <row r="295" spans="2:19" x14ac:dyDescent="0.35">
      <c r="B295" s="30" t="s">
        <v>122</v>
      </c>
      <c r="C295" s="30" t="s">
        <v>123</v>
      </c>
      <c r="D295" s="30" t="s">
        <v>2</v>
      </c>
      <c r="E295" s="30" t="s">
        <v>46</v>
      </c>
      <c r="F295" s="30"/>
      <c r="G295" s="30"/>
      <c r="H295" s="30" t="s">
        <v>188</v>
      </c>
      <c r="I295" s="30" t="s">
        <v>47</v>
      </c>
      <c r="J295" s="30">
        <f ca="1">DB!R289</f>
        <v>579</v>
      </c>
      <c r="K295" s="30">
        <f ca="1">DB!S289</f>
        <v>644</v>
      </c>
      <c r="L295" s="30">
        <f ca="1">DB!T289</f>
        <v>699</v>
      </c>
      <c r="M295" s="30">
        <f ca="1">DB!U289</f>
        <v>788</v>
      </c>
      <c r="N295" s="30" t="s">
        <v>37</v>
      </c>
      <c r="P295" s="2"/>
      <c r="Q295" s="2"/>
      <c r="R295" s="2"/>
      <c r="S295" s="2"/>
    </row>
    <row r="296" spans="2:19" x14ac:dyDescent="0.35">
      <c r="B296" s="30" t="s">
        <v>122</v>
      </c>
      <c r="C296" s="30" t="s">
        <v>123</v>
      </c>
      <c r="D296" s="30" t="s">
        <v>3</v>
      </c>
      <c r="E296" s="30" t="s">
        <v>36</v>
      </c>
      <c r="F296" s="30"/>
      <c r="G296" s="30"/>
      <c r="H296" s="30" t="s">
        <v>188</v>
      </c>
      <c r="I296" s="30" t="s">
        <v>9</v>
      </c>
      <c r="J296" s="30">
        <f ca="1">DB!R290</f>
        <v>727</v>
      </c>
      <c r="K296" s="30">
        <f ca="1">DB!S290</f>
        <v>806</v>
      </c>
      <c r="L296" s="30">
        <f ca="1">DB!T290</f>
        <v>895</v>
      </c>
      <c r="M296" s="30">
        <f ca="1">DB!U290</f>
        <v>1050</v>
      </c>
      <c r="N296" s="30" t="s">
        <v>37</v>
      </c>
      <c r="P296" s="2"/>
      <c r="Q296" s="2"/>
      <c r="R296" s="2"/>
      <c r="S296" s="2"/>
    </row>
    <row r="297" spans="2:19" x14ac:dyDescent="0.35">
      <c r="B297" s="30" t="s">
        <v>122</v>
      </c>
      <c r="C297" s="30" t="s">
        <v>123</v>
      </c>
      <c r="D297" s="30" t="s">
        <v>3</v>
      </c>
      <c r="E297" s="30" t="s">
        <v>36</v>
      </c>
      <c r="F297" s="30"/>
      <c r="G297" s="30"/>
      <c r="H297" s="30" t="s">
        <v>188</v>
      </c>
      <c r="I297" s="30" t="s">
        <v>106</v>
      </c>
      <c r="J297" s="30">
        <f ca="1">DB!R291</f>
        <v>727</v>
      </c>
      <c r="K297" s="30">
        <f ca="1">DB!S291</f>
        <v>806</v>
      </c>
      <c r="L297" s="30">
        <f ca="1">DB!T291</f>
        <v>895</v>
      </c>
      <c r="M297" s="30">
        <f ca="1">DB!U291</f>
        <v>1050</v>
      </c>
      <c r="N297" s="30" t="s">
        <v>37</v>
      </c>
      <c r="P297" s="2"/>
      <c r="Q297" s="2"/>
      <c r="R297" s="2"/>
      <c r="S297" s="2"/>
    </row>
    <row r="298" spans="2:19" x14ac:dyDescent="0.35">
      <c r="B298" s="30" t="s">
        <v>122</v>
      </c>
      <c r="C298" s="30" t="s">
        <v>123</v>
      </c>
      <c r="D298" s="30" t="s">
        <v>3</v>
      </c>
      <c r="E298" s="30" t="s">
        <v>36</v>
      </c>
      <c r="F298" s="30"/>
      <c r="G298" s="30"/>
      <c r="H298" s="30" t="s">
        <v>188</v>
      </c>
      <c r="I298" s="30" t="s">
        <v>107</v>
      </c>
      <c r="J298" s="30">
        <f ca="1">DB!R292</f>
        <v>727</v>
      </c>
      <c r="K298" s="30">
        <f ca="1">DB!S292</f>
        <v>806</v>
      </c>
      <c r="L298" s="30">
        <f ca="1">DB!T292</f>
        <v>895</v>
      </c>
      <c r="M298" s="30">
        <f ca="1">DB!U292</f>
        <v>1050</v>
      </c>
      <c r="N298" s="30" t="s">
        <v>37</v>
      </c>
      <c r="P298" s="2"/>
      <c r="Q298" s="2"/>
      <c r="R298" s="2"/>
      <c r="S298" s="2"/>
    </row>
    <row r="299" spans="2:19" x14ac:dyDescent="0.35">
      <c r="B299" s="30" t="s">
        <v>122</v>
      </c>
      <c r="C299" s="30" t="s">
        <v>123</v>
      </c>
      <c r="D299" s="30" t="s">
        <v>3</v>
      </c>
      <c r="E299" s="30" t="s">
        <v>36</v>
      </c>
      <c r="F299" s="30"/>
      <c r="G299" s="30"/>
      <c r="H299" s="30" t="s">
        <v>188</v>
      </c>
      <c r="I299" s="30" t="s">
        <v>108</v>
      </c>
      <c r="J299" s="30">
        <f ca="1">DB!R293</f>
        <v>727</v>
      </c>
      <c r="K299" s="30">
        <f ca="1">DB!S293</f>
        <v>806</v>
      </c>
      <c r="L299" s="30">
        <f ca="1">DB!T293</f>
        <v>895</v>
      </c>
      <c r="M299" s="30">
        <f ca="1">DB!U293</f>
        <v>1050</v>
      </c>
      <c r="N299" s="30" t="s">
        <v>37</v>
      </c>
      <c r="P299" s="2"/>
      <c r="Q299" s="2"/>
      <c r="R299" s="2"/>
      <c r="S299" s="2"/>
    </row>
    <row r="300" spans="2:19" x14ac:dyDescent="0.35">
      <c r="B300" s="30" t="s">
        <v>122</v>
      </c>
      <c r="C300" s="30" t="s">
        <v>123</v>
      </c>
      <c r="D300" s="30" t="s">
        <v>3</v>
      </c>
      <c r="E300" s="30" t="s">
        <v>38</v>
      </c>
      <c r="F300" s="30"/>
      <c r="G300" s="30"/>
      <c r="H300" s="30" t="s">
        <v>188</v>
      </c>
      <c r="I300" s="30" t="s">
        <v>10</v>
      </c>
      <c r="J300" s="30">
        <f ca="1">DB!R294</f>
        <v>852</v>
      </c>
      <c r="K300" s="30">
        <f ca="1">DB!S294</f>
        <v>946</v>
      </c>
      <c r="L300" s="30">
        <f ca="1">DB!T294</f>
        <v>1050</v>
      </c>
      <c r="M300" s="30">
        <f ca="1">DB!U294</f>
        <v>1161</v>
      </c>
      <c r="N300" s="30" t="s">
        <v>37</v>
      </c>
      <c r="P300" s="2"/>
      <c r="Q300" s="2"/>
      <c r="R300" s="2"/>
      <c r="S300" s="2"/>
    </row>
    <row r="301" spans="2:19" x14ac:dyDescent="0.35">
      <c r="B301" s="30" t="s">
        <v>122</v>
      </c>
      <c r="C301" s="30" t="s">
        <v>123</v>
      </c>
      <c r="D301" s="30" t="s">
        <v>3</v>
      </c>
      <c r="E301" s="30" t="s">
        <v>38</v>
      </c>
      <c r="F301" s="30"/>
      <c r="G301" s="30"/>
      <c r="H301" s="30" t="s">
        <v>188</v>
      </c>
      <c r="I301" s="30" t="s">
        <v>11</v>
      </c>
      <c r="J301" s="30">
        <f ca="1">DB!R295</f>
        <v>852</v>
      </c>
      <c r="K301" s="30">
        <f ca="1">DB!S295</f>
        <v>946</v>
      </c>
      <c r="L301" s="30">
        <f ca="1">DB!T295</f>
        <v>1050</v>
      </c>
      <c r="M301" s="30">
        <f ca="1">DB!U295</f>
        <v>1161</v>
      </c>
      <c r="N301" s="30" t="s">
        <v>37</v>
      </c>
      <c r="P301" s="2"/>
      <c r="Q301" s="2"/>
      <c r="R301" s="2"/>
      <c r="S301" s="2"/>
    </row>
    <row r="302" spans="2:19" x14ac:dyDescent="0.35">
      <c r="B302" s="30" t="s">
        <v>122</v>
      </c>
      <c r="C302" s="30" t="s">
        <v>123</v>
      </c>
      <c r="D302" s="30" t="s">
        <v>3</v>
      </c>
      <c r="E302" s="30" t="s">
        <v>38</v>
      </c>
      <c r="F302" s="30"/>
      <c r="G302" s="30"/>
      <c r="H302" s="30" t="s">
        <v>188</v>
      </c>
      <c r="I302" s="30" t="s">
        <v>109</v>
      </c>
      <c r="J302" s="30">
        <f ca="1">DB!R296</f>
        <v>852</v>
      </c>
      <c r="K302" s="30">
        <f ca="1">DB!S296</f>
        <v>946</v>
      </c>
      <c r="L302" s="30">
        <f ca="1">DB!T296</f>
        <v>1050</v>
      </c>
      <c r="M302" s="30">
        <f ca="1">DB!U296</f>
        <v>1161</v>
      </c>
      <c r="N302" s="30" t="s">
        <v>37</v>
      </c>
      <c r="P302" s="2"/>
      <c r="Q302" s="2"/>
      <c r="R302" s="2"/>
      <c r="S302" s="2"/>
    </row>
    <row r="303" spans="2:19" x14ac:dyDescent="0.35">
      <c r="B303" s="30" t="s">
        <v>122</v>
      </c>
      <c r="C303" s="30" t="s">
        <v>123</v>
      </c>
      <c r="D303" s="30" t="s">
        <v>3</v>
      </c>
      <c r="E303" s="30" t="s">
        <v>38</v>
      </c>
      <c r="F303" s="30"/>
      <c r="G303" s="30"/>
      <c r="H303" s="30" t="s">
        <v>188</v>
      </c>
      <c r="I303" s="30" t="s">
        <v>110</v>
      </c>
      <c r="J303" s="30">
        <f ca="1">DB!R297</f>
        <v>852</v>
      </c>
      <c r="K303" s="30">
        <f ca="1">DB!S297</f>
        <v>946</v>
      </c>
      <c r="L303" s="30">
        <f ca="1">DB!T297</f>
        <v>1050</v>
      </c>
      <c r="M303" s="30">
        <f ca="1">DB!U297</f>
        <v>1161</v>
      </c>
      <c r="N303" s="30" t="s">
        <v>37</v>
      </c>
      <c r="P303" s="2"/>
      <c r="Q303" s="2"/>
      <c r="R303" s="2"/>
      <c r="S303" s="2"/>
    </row>
    <row r="304" spans="2:19" x14ac:dyDescent="0.35">
      <c r="B304" s="30" t="s">
        <v>122</v>
      </c>
      <c r="C304" s="30" t="s">
        <v>123</v>
      </c>
      <c r="D304" s="30" t="s">
        <v>3</v>
      </c>
      <c r="E304" s="30" t="s">
        <v>39</v>
      </c>
      <c r="F304" s="30"/>
      <c r="G304" s="30"/>
      <c r="H304" s="30" t="s">
        <v>188</v>
      </c>
      <c r="I304" s="30" t="s">
        <v>111</v>
      </c>
      <c r="J304" s="30">
        <f ca="1">DB!R298</f>
        <v>852</v>
      </c>
      <c r="K304" s="30">
        <f ca="1">DB!S298</f>
        <v>946</v>
      </c>
      <c r="L304" s="30">
        <f ca="1">DB!T298</f>
        <v>1050</v>
      </c>
      <c r="M304" s="30">
        <f ca="1">DB!U298</f>
        <v>1161</v>
      </c>
      <c r="N304" s="30" t="s">
        <v>37</v>
      </c>
      <c r="P304" s="2"/>
      <c r="Q304" s="2"/>
      <c r="R304" s="2"/>
      <c r="S304" s="2"/>
    </row>
    <row r="305" spans="2:19" x14ac:dyDescent="0.35">
      <c r="B305" s="30" t="s">
        <v>122</v>
      </c>
      <c r="C305" s="30" t="s">
        <v>123</v>
      </c>
      <c r="D305" s="30" t="s">
        <v>3</v>
      </c>
      <c r="E305" s="30" t="s">
        <v>39</v>
      </c>
      <c r="F305" s="30"/>
      <c r="G305" s="30"/>
      <c r="H305" s="30" t="s">
        <v>188</v>
      </c>
      <c r="I305" s="30" t="s">
        <v>112</v>
      </c>
      <c r="J305" s="30">
        <f ca="1">DB!R299</f>
        <v>852</v>
      </c>
      <c r="K305" s="30">
        <f ca="1">DB!S299</f>
        <v>946</v>
      </c>
      <c r="L305" s="30">
        <f ca="1">DB!T299</f>
        <v>1050</v>
      </c>
      <c r="M305" s="30">
        <f ca="1">DB!U299</f>
        <v>1161</v>
      </c>
      <c r="N305" s="30" t="s">
        <v>37</v>
      </c>
      <c r="P305" s="2"/>
      <c r="Q305" s="2"/>
      <c r="R305" s="2"/>
      <c r="S305" s="2"/>
    </row>
    <row r="306" spans="2:19" x14ac:dyDescent="0.35">
      <c r="B306" s="30" t="s">
        <v>122</v>
      </c>
      <c r="C306" s="30" t="s">
        <v>123</v>
      </c>
      <c r="D306" s="30" t="s">
        <v>3</v>
      </c>
      <c r="E306" s="30" t="s">
        <v>39</v>
      </c>
      <c r="F306" s="30"/>
      <c r="G306" s="30"/>
      <c r="H306" s="30" t="s">
        <v>188</v>
      </c>
      <c r="I306" s="30" t="s">
        <v>12</v>
      </c>
      <c r="J306" s="30">
        <f ca="1">DB!R300</f>
        <v>852</v>
      </c>
      <c r="K306" s="30">
        <f ca="1">DB!S300</f>
        <v>946</v>
      </c>
      <c r="L306" s="30">
        <f ca="1">DB!T300</f>
        <v>1050</v>
      </c>
      <c r="M306" s="30">
        <f ca="1">DB!U300</f>
        <v>1161</v>
      </c>
      <c r="N306" s="30" t="s">
        <v>37</v>
      </c>
      <c r="P306" s="2"/>
      <c r="Q306" s="2"/>
      <c r="R306" s="2"/>
      <c r="S306" s="2"/>
    </row>
    <row r="307" spans="2:19" x14ac:dyDescent="0.35">
      <c r="B307" s="30" t="s">
        <v>122</v>
      </c>
      <c r="C307" s="30" t="s">
        <v>123</v>
      </c>
      <c r="D307" s="30" t="s">
        <v>3</v>
      </c>
      <c r="E307" s="30" t="s">
        <v>39</v>
      </c>
      <c r="F307" s="30"/>
      <c r="G307" s="30"/>
      <c r="H307" s="30" t="s">
        <v>188</v>
      </c>
      <c r="I307" s="30" t="s">
        <v>13</v>
      </c>
      <c r="J307" s="30">
        <f ca="1">DB!R301</f>
        <v>852</v>
      </c>
      <c r="K307" s="30">
        <f ca="1">DB!S301</f>
        <v>946</v>
      </c>
      <c r="L307" s="30">
        <f ca="1">DB!T301</f>
        <v>1050</v>
      </c>
      <c r="M307" s="30">
        <f ca="1">DB!U301</f>
        <v>1161</v>
      </c>
      <c r="N307" s="30" t="s">
        <v>37</v>
      </c>
      <c r="P307" s="2"/>
      <c r="Q307" s="2"/>
      <c r="R307" s="2"/>
      <c r="S307" s="2"/>
    </row>
    <row r="308" spans="2:19" x14ac:dyDescent="0.35">
      <c r="B308" s="30" t="s">
        <v>122</v>
      </c>
      <c r="C308" s="30" t="s">
        <v>123</v>
      </c>
      <c r="D308" s="30" t="s">
        <v>3</v>
      </c>
      <c r="E308" s="30" t="s">
        <v>113</v>
      </c>
      <c r="F308" s="30"/>
      <c r="G308" s="30"/>
      <c r="H308" s="30" t="s">
        <v>188</v>
      </c>
      <c r="I308" s="30" t="s">
        <v>40</v>
      </c>
      <c r="J308" s="30">
        <f ca="1">DB!R302</f>
        <v>736</v>
      </c>
      <c r="K308" s="30">
        <f ca="1">DB!S302</f>
        <v>816</v>
      </c>
      <c r="L308" s="30">
        <f ca="1">DB!T302</f>
        <v>906</v>
      </c>
      <c r="M308" s="30">
        <f ca="1">DB!U302</f>
        <v>1161</v>
      </c>
      <c r="N308" s="30" t="s">
        <v>37</v>
      </c>
      <c r="P308" s="2"/>
      <c r="Q308" s="2"/>
      <c r="R308" s="2"/>
      <c r="S308" s="2"/>
    </row>
    <row r="309" spans="2:19" x14ac:dyDescent="0.35">
      <c r="B309" s="30" t="s">
        <v>122</v>
      </c>
      <c r="C309" s="30" t="s">
        <v>123</v>
      </c>
      <c r="D309" s="30" t="s">
        <v>3</v>
      </c>
      <c r="E309" s="30" t="s">
        <v>113</v>
      </c>
      <c r="F309" s="30"/>
      <c r="G309" s="30"/>
      <c r="H309" s="30" t="s">
        <v>188</v>
      </c>
      <c r="I309" s="30" t="s">
        <v>41</v>
      </c>
      <c r="J309" s="30">
        <f ca="1">DB!R303</f>
        <v>736</v>
      </c>
      <c r="K309" s="30">
        <f ca="1">DB!S303</f>
        <v>816</v>
      </c>
      <c r="L309" s="30">
        <f ca="1">DB!T303</f>
        <v>906</v>
      </c>
      <c r="M309" s="30">
        <f ca="1">DB!U303</f>
        <v>1161</v>
      </c>
      <c r="N309" s="30" t="s">
        <v>37</v>
      </c>
      <c r="P309" s="2"/>
      <c r="Q309" s="2"/>
      <c r="R309" s="2"/>
      <c r="S309" s="2"/>
    </row>
    <row r="310" spans="2:19" x14ac:dyDescent="0.35">
      <c r="B310" s="30" t="s">
        <v>122</v>
      </c>
      <c r="C310" s="30" t="s">
        <v>123</v>
      </c>
      <c r="D310" s="30" t="s">
        <v>3</v>
      </c>
      <c r="E310" s="30" t="s">
        <v>113</v>
      </c>
      <c r="F310" s="30"/>
      <c r="G310" s="30"/>
      <c r="H310" s="30" t="s">
        <v>188</v>
      </c>
      <c r="I310" s="30" t="s">
        <v>42</v>
      </c>
      <c r="J310" s="30">
        <f ca="1">DB!R304</f>
        <v>736</v>
      </c>
      <c r="K310" s="30">
        <f ca="1">DB!S304</f>
        <v>816</v>
      </c>
      <c r="L310" s="30">
        <f ca="1">DB!T304</f>
        <v>906</v>
      </c>
      <c r="M310" s="30">
        <f ca="1">DB!U304</f>
        <v>1161</v>
      </c>
      <c r="N310" s="30" t="s">
        <v>37</v>
      </c>
      <c r="P310" s="2"/>
      <c r="Q310" s="2"/>
      <c r="R310" s="2"/>
      <c r="S310" s="2"/>
    </row>
    <row r="311" spans="2:19" x14ac:dyDescent="0.35">
      <c r="B311" s="30" t="s">
        <v>122</v>
      </c>
      <c r="C311" s="30" t="s">
        <v>123</v>
      </c>
      <c r="D311" s="30" t="s">
        <v>3</v>
      </c>
      <c r="E311" s="30" t="s">
        <v>113</v>
      </c>
      <c r="F311" s="30"/>
      <c r="G311" s="30"/>
      <c r="H311" s="30" t="s">
        <v>188</v>
      </c>
      <c r="I311" s="30" t="s">
        <v>43</v>
      </c>
      <c r="J311" s="30">
        <f ca="1">DB!R305</f>
        <v>736</v>
      </c>
      <c r="K311" s="30">
        <f ca="1">DB!S305</f>
        <v>816</v>
      </c>
      <c r="L311" s="30">
        <f ca="1">DB!T305</f>
        <v>906</v>
      </c>
      <c r="M311" s="30">
        <f ca="1">DB!U305</f>
        <v>1161</v>
      </c>
      <c r="N311" s="30" t="s">
        <v>37</v>
      </c>
      <c r="P311" s="2"/>
      <c r="Q311" s="2"/>
      <c r="R311" s="2"/>
      <c r="S311" s="2"/>
    </row>
    <row r="312" spans="2:19" x14ac:dyDescent="0.35">
      <c r="B312" s="30" t="s">
        <v>122</v>
      </c>
      <c r="C312" s="30" t="s">
        <v>123</v>
      </c>
      <c r="D312" s="30" t="s">
        <v>3</v>
      </c>
      <c r="E312" s="30" t="s">
        <v>113</v>
      </c>
      <c r="F312" s="30"/>
      <c r="G312" s="30"/>
      <c r="H312" s="30" t="s">
        <v>188</v>
      </c>
      <c r="I312" s="30" t="s">
        <v>44</v>
      </c>
      <c r="J312" s="30">
        <f ca="1">DB!R306</f>
        <v>736</v>
      </c>
      <c r="K312" s="30">
        <f ca="1">DB!S306</f>
        <v>816</v>
      </c>
      <c r="L312" s="30">
        <f ca="1">DB!T306</f>
        <v>906</v>
      </c>
      <c r="M312" s="30">
        <f ca="1">DB!U306</f>
        <v>1161</v>
      </c>
      <c r="N312" s="30" t="s">
        <v>37</v>
      </c>
      <c r="P312" s="2"/>
      <c r="Q312" s="2"/>
      <c r="R312" s="2"/>
      <c r="S312" s="2"/>
    </row>
    <row r="313" spans="2:19" x14ac:dyDescent="0.35">
      <c r="B313" s="30" t="s">
        <v>122</v>
      </c>
      <c r="C313" s="30" t="s">
        <v>123</v>
      </c>
      <c r="D313" s="30" t="s">
        <v>3</v>
      </c>
      <c r="E313" s="30" t="s">
        <v>114</v>
      </c>
      <c r="F313" s="30"/>
      <c r="G313" s="30"/>
      <c r="H313" s="30" t="s">
        <v>188</v>
      </c>
      <c r="I313" s="30" t="s">
        <v>14</v>
      </c>
      <c r="J313" s="30">
        <f ca="1">DB!R307</f>
        <v>736</v>
      </c>
      <c r="K313" s="30">
        <f ca="1">DB!S307</f>
        <v>816</v>
      </c>
      <c r="L313" s="30">
        <f ca="1">DB!T307</f>
        <v>906</v>
      </c>
      <c r="M313" s="30">
        <f ca="1">DB!U307</f>
        <v>1161</v>
      </c>
      <c r="N313" s="30" t="s">
        <v>37</v>
      </c>
      <c r="P313" s="2"/>
      <c r="Q313" s="2"/>
      <c r="R313" s="2"/>
      <c r="S313" s="2"/>
    </row>
    <row r="314" spans="2:19" x14ac:dyDescent="0.35">
      <c r="B314" s="30" t="s">
        <v>122</v>
      </c>
      <c r="C314" s="30" t="s">
        <v>123</v>
      </c>
      <c r="D314" s="30" t="s">
        <v>3</v>
      </c>
      <c r="E314" s="30" t="s">
        <v>114</v>
      </c>
      <c r="F314" s="30"/>
      <c r="G314" s="30"/>
      <c r="H314" s="30" t="s">
        <v>188</v>
      </c>
      <c r="I314" s="30" t="s">
        <v>115</v>
      </c>
      <c r="J314" s="30">
        <f ca="1">DB!R308</f>
        <v>736</v>
      </c>
      <c r="K314" s="30">
        <f ca="1">DB!S308</f>
        <v>816</v>
      </c>
      <c r="L314" s="30">
        <f ca="1">DB!T308</f>
        <v>906</v>
      </c>
      <c r="M314" s="30">
        <f ca="1">DB!U308</f>
        <v>1161</v>
      </c>
      <c r="N314" s="30" t="s">
        <v>37</v>
      </c>
      <c r="P314" s="2"/>
      <c r="Q314" s="2"/>
      <c r="R314" s="2"/>
      <c r="S314" s="2"/>
    </row>
    <row r="315" spans="2:19" x14ac:dyDescent="0.35">
      <c r="B315" s="30" t="s">
        <v>122</v>
      </c>
      <c r="C315" s="30" t="s">
        <v>123</v>
      </c>
      <c r="D315" s="30" t="s">
        <v>3</v>
      </c>
      <c r="E315" s="30" t="s">
        <v>114</v>
      </c>
      <c r="F315" s="30"/>
      <c r="G315" s="30"/>
      <c r="H315" s="30" t="s">
        <v>188</v>
      </c>
      <c r="I315" s="30" t="s">
        <v>15</v>
      </c>
      <c r="J315" s="30">
        <f ca="1">DB!R309</f>
        <v>736</v>
      </c>
      <c r="K315" s="30">
        <f ca="1">DB!S309</f>
        <v>816</v>
      </c>
      <c r="L315" s="30">
        <f ca="1">DB!T309</f>
        <v>906</v>
      </c>
      <c r="M315" s="30">
        <f ca="1">DB!U309</f>
        <v>1161</v>
      </c>
      <c r="N315" s="30" t="s">
        <v>37</v>
      </c>
      <c r="P315" s="2"/>
      <c r="Q315" s="2"/>
      <c r="R315" s="2"/>
      <c r="S315" s="2"/>
    </row>
    <row r="316" spans="2:19" x14ac:dyDescent="0.35">
      <c r="B316" s="30" t="s">
        <v>122</v>
      </c>
      <c r="C316" s="30" t="s">
        <v>123</v>
      </c>
      <c r="D316" s="30" t="s">
        <v>3</v>
      </c>
      <c r="E316" s="30" t="s">
        <v>116</v>
      </c>
      <c r="F316" s="30"/>
      <c r="G316" s="30"/>
      <c r="H316" s="30" t="s">
        <v>188</v>
      </c>
      <c r="I316" s="30" t="s">
        <v>45</v>
      </c>
      <c r="J316" s="30">
        <f ca="1">DB!R310</f>
        <v>852</v>
      </c>
      <c r="K316" s="30">
        <f ca="1">DB!S310</f>
        <v>946</v>
      </c>
      <c r="L316" s="30">
        <f ca="1">DB!T310</f>
        <v>1050</v>
      </c>
      <c r="M316" s="30">
        <f ca="1">DB!U310</f>
        <v>1161</v>
      </c>
      <c r="N316" s="30" t="s">
        <v>37</v>
      </c>
      <c r="P316" s="2"/>
      <c r="Q316" s="2"/>
      <c r="R316" s="2"/>
      <c r="S316" s="2"/>
    </row>
    <row r="317" spans="2:19" x14ac:dyDescent="0.35">
      <c r="B317" s="30" t="s">
        <v>122</v>
      </c>
      <c r="C317" s="30" t="s">
        <v>123</v>
      </c>
      <c r="D317" s="30" t="s">
        <v>3</v>
      </c>
      <c r="E317" s="30" t="s">
        <v>116</v>
      </c>
      <c r="F317" s="30"/>
      <c r="G317" s="30"/>
      <c r="H317" s="30" t="s">
        <v>188</v>
      </c>
      <c r="I317" s="30" t="s">
        <v>117</v>
      </c>
      <c r="J317" s="30">
        <f ca="1">DB!R311</f>
        <v>852</v>
      </c>
      <c r="K317" s="30">
        <f ca="1">DB!S311</f>
        <v>946</v>
      </c>
      <c r="L317" s="30">
        <f ca="1">DB!T311</f>
        <v>1050</v>
      </c>
      <c r="M317" s="30">
        <f ca="1">DB!U311</f>
        <v>1161</v>
      </c>
      <c r="N317" s="30" t="s">
        <v>37</v>
      </c>
      <c r="P317" s="2"/>
      <c r="Q317" s="2"/>
      <c r="R317" s="2"/>
      <c r="S317" s="2"/>
    </row>
    <row r="318" spans="2:19" x14ac:dyDescent="0.35">
      <c r="B318" s="30" t="s">
        <v>122</v>
      </c>
      <c r="C318" s="30" t="s">
        <v>123</v>
      </c>
      <c r="D318" s="30" t="s">
        <v>3</v>
      </c>
      <c r="E318" s="30" t="s">
        <v>116</v>
      </c>
      <c r="F318" s="30"/>
      <c r="G318" s="30"/>
      <c r="H318" s="30" t="s">
        <v>188</v>
      </c>
      <c r="I318" s="30" t="s">
        <v>16</v>
      </c>
      <c r="J318" s="30">
        <f ca="1">DB!R312</f>
        <v>852</v>
      </c>
      <c r="K318" s="30">
        <f ca="1">DB!S312</f>
        <v>946</v>
      </c>
      <c r="L318" s="30">
        <f ca="1">DB!T312</f>
        <v>1050</v>
      </c>
      <c r="M318" s="30">
        <f ca="1">DB!U312</f>
        <v>1161</v>
      </c>
      <c r="N318" s="30" t="s">
        <v>37</v>
      </c>
      <c r="P318" s="2"/>
      <c r="Q318" s="2"/>
      <c r="R318" s="2"/>
      <c r="S318" s="2"/>
    </row>
    <row r="319" spans="2:19" x14ac:dyDescent="0.35">
      <c r="B319" s="30" t="s">
        <v>122</v>
      </c>
      <c r="C319" s="30" t="s">
        <v>123</v>
      </c>
      <c r="D319" s="30" t="s">
        <v>3</v>
      </c>
      <c r="E319" s="30" t="s">
        <v>46</v>
      </c>
      <c r="F319" s="30"/>
      <c r="G319" s="30"/>
      <c r="H319" s="30" t="s">
        <v>188</v>
      </c>
      <c r="I319" s="30" t="s">
        <v>47</v>
      </c>
      <c r="J319" s="30">
        <f ca="1">DB!R313</f>
        <v>579</v>
      </c>
      <c r="K319" s="30">
        <f ca="1">DB!S313</f>
        <v>644</v>
      </c>
      <c r="L319" s="30">
        <f ca="1">DB!T313</f>
        <v>699</v>
      </c>
      <c r="M319" s="30">
        <f ca="1">DB!U313</f>
        <v>788</v>
      </c>
      <c r="N319" s="30" t="s">
        <v>37</v>
      </c>
      <c r="P319" s="2"/>
      <c r="Q319" s="2"/>
      <c r="R319" s="2"/>
      <c r="S319" s="2"/>
    </row>
    <row r="320" spans="2:19" x14ac:dyDescent="0.35">
      <c r="B320" s="30" t="s">
        <v>122</v>
      </c>
      <c r="C320" s="30" t="s">
        <v>123</v>
      </c>
      <c r="D320" s="30" t="s">
        <v>4</v>
      </c>
      <c r="E320" s="30" t="s">
        <v>36</v>
      </c>
      <c r="F320" s="30"/>
      <c r="G320" s="30"/>
      <c r="H320" s="30" t="s">
        <v>188</v>
      </c>
      <c r="I320" s="30" t="s">
        <v>9</v>
      </c>
      <c r="J320" s="30">
        <f ca="1">DB!R314</f>
        <v>727</v>
      </c>
      <c r="K320" s="30">
        <f ca="1">DB!S314</f>
        <v>806</v>
      </c>
      <c r="L320" s="30">
        <f ca="1">DB!T314</f>
        <v>895</v>
      </c>
      <c r="M320" s="30">
        <f ca="1">DB!U314</f>
        <v>1161</v>
      </c>
      <c r="N320" s="30" t="s">
        <v>37</v>
      </c>
      <c r="P320" s="2"/>
      <c r="Q320" s="2"/>
      <c r="R320" s="2"/>
      <c r="S320" s="2"/>
    </row>
    <row r="321" spans="2:19" x14ac:dyDescent="0.35">
      <c r="B321" s="30" t="s">
        <v>122</v>
      </c>
      <c r="C321" s="30" t="s">
        <v>123</v>
      </c>
      <c r="D321" s="30" t="s">
        <v>4</v>
      </c>
      <c r="E321" s="30" t="s">
        <v>36</v>
      </c>
      <c r="F321" s="30"/>
      <c r="G321" s="30"/>
      <c r="H321" s="30" t="s">
        <v>188</v>
      </c>
      <c r="I321" s="30" t="s">
        <v>106</v>
      </c>
      <c r="J321" s="30">
        <f ca="1">DB!R315</f>
        <v>727</v>
      </c>
      <c r="K321" s="30">
        <f ca="1">DB!S315</f>
        <v>806</v>
      </c>
      <c r="L321" s="30">
        <f ca="1">DB!T315</f>
        <v>895</v>
      </c>
      <c r="M321" s="30">
        <f ca="1">DB!U315</f>
        <v>1161</v>
      </c>
      <c r="N321" s="30" t="s">
        <v>37</v>
      </c>
      <c r="P321" s="2"/>
      <c r="Q321" s="2"/>
      <c r="R321" s="2"/>
      <c r="S321" s="2"/>
    </row>
    <row r="322" spans="2:19" x14ac:dyDescent="0.35">
      <c r="B322" s="30" t="s">
        <v>122</v>
      </c>
      <c r="C322" s="30" t="s">
        <v>123</v>
      </c>
      <c r="D322" s="30" t="s">
        <v>4</v>
      </c>
      <c r="E322" s="30" t="s">
        <v>36</v>
      </c>
      <c r="F322" s="30"/>
      <c r="G322" s="30"/>
      <c r="H322" s="30" t="s">
        <v>188</v>
      </c>
      <c r="I322" s="30" t="s">
        <v>107</v>
      </c>
      <c r="J322" s="30">
        <f ca="1">DB!R316</f>
        <v>727</v>
      </c>
      <c r="K322" s="30">
        <f ca="1">DB!S316</f>
        <v>806</v>
      </c>
      <c r="L322" s="30">
        <f ca="1">DB!T316</f>
        <v>895</v>
      </c>
      <c r="M322" s="30">
        <f ca="1">DB!U316</f>
        <v>1161</v>
      </c>
      <c r="N322" s="30" t="s">
        <v>37</v>
      </c>
      <c r="P322" s="2"/>
      <c r="Q322" s="2"/>
      <c r="R322" s="2"/>
      <c r="S322" s="2"/>
    </row>
    <row r="323" spans="2:19" x14ac:dyDescent="0.35">
      <c r="B323" s="30" t="s">
        <v>122</v>
      </c>
      <c r="C323" s="30" t="s">
        <v>123</v>
      </c>
      <c r="D323" s="30" t="s">
        <v>4</v>
      </c>
      <c r="E323" s="30" t="s">
        <v>36</v>
      </c>
      <c r="F323" s="30"/>
      <c r="G323" s="30"/>
      <c r="H323" s="30" t="s">
        <v>188</v>
      </c>
      <c r="I323" s="30" t="s">
        <v>108</v>
      </c>
      <c r="J323" s="30">
        <f ca="1">DB!R317</f>
        <v>727</v>
      </c>
      <c r="K323" s="30">
        <f ca="1">DB!S317</f>
        <v>806</v>
      </c>
      <c r="L323" s="30">
        <f ca="1">DB!T317</f>
        <v>895</v>
      </c>
      <c r="M323" s="30">
        <f ca="1">DB!U317</f>
        <v>1161</v>
      </c>
      <c r="N323" s="30" t="s">
        <v>37</v>
      </c>
      <c r="P323" s="2"/>
      <c r="Q323" s="2"/>
      <c r="R323" s="2"/>
      <c r="S323" s="2"/>
    </row>
    <row r="324" spans="2:19" x14ac:dyDescent="0.35">
      <c r="B324" s="30" t="s">
        <v>122</v>
      </c>
      <c r="C324" s="30" t="s">
        <v>123</v>
      </c>
      <c r="D324" s="30" t="s">
        <v>4</v>
      </c>
      <c r="E324" s="30" t="s">
        <v>38</v>
      </c>
      <c r="F324" s="30"/>
      <c r="G324" s="30"/>
      <c r="H324" s="30" t="s">
        <v>188</v>
      </c>
      <c r="I324" s="30" t="s">
        <v>10</v>
      </c>
      <c r="J324" s="30">
        <f ca="1">DB!R318</f>
        <v>852</v>
      </c>
      <c r="K324" s="30">
        <f ca="1">DB!S318</f>
        <v>946</v>
      </c>
      <c r="L324" s="30">
        <f ca="1">DB!T318</f>
        <v>1050</v>
      </c>
      <c r="M324" s="30">
        <f ca="1">DB!U318</f>
        <v>1161</v>
      </c>
      <c r="N324" s="30" t="s">
        <v>37</v>
      </c>
      <c r="P324" s="2"/>
      <c r="Q324" s="2"/>
      <c r="R324" s="2"/>
      <c r="S324" s="2"/>
    </row>
    <row r="325" spans="2:19" x14ac:dyDescent="0.35">
      <c r="B325" s="30" t="s">
        <v>122</v>
      </c>
      <c r="C325" s="30" t="s">
        <v>123</v>
      </c>
      <c r="D325" s="30" t="s">
        <v>4</v>
      </c>
      <c r="E325" s="30" t="s">
        <v>38</v>
      </c>
      <c r="F325" s="30"/>
      <c r="G325" s="30"/>
      <c r="H325" s="30" t="s">
        <v>188</v>
      </c>
      <c r="I325" s="30" t="s">
        <v>11</v>
      </c>
      <c r="J325" s="30">
        <f ca="1">DB!R319</f>
        <v>852</v>
      </c>
      <c r="K325" s="30">
        <f ca="1">DB!S319</f>
        <v>946</v>
      </c>
      <c r="L325" s="30">
        <f ca="1">DB!T319</f>
        <v>1050</v>
      </c>
      <c r="M325" s="30">
        <f ca="1">DB!U319</f>
        <v>1161</v>
      </c>
      <c r="N325" s="30" t="s">
        <v>37</v>
      </c>
      <c r="P325" s="2"/>
      <c r="Q325" s="2"/>
      <c r="R325" s="2"/>
      <c r="S325" s="2"/>
    </row>
    <row r="326" spans="2:19" x14ac:dyDescent="0.35">
      <c r="B326" s="30" t="s">
        <v>122</v>
      </c>
      <c r="C326" s="30" t="s">
        <v>123</v>
      </c>
      <c r="D326" s="30" t="s">
        <v>4</v>
      </c>
      <c r="E326" s="30" t="s">
        <v>38</v>
      </c>
      <c r="F326" s="30"/>
      <c r="G326" s="30"/>
      <c r="H326" s="30" t="s">
        <v>188</v>
      </c>
      <c r="I326" s="30" t="s">
        <v>109</v>
      </c>
      <c r="J326" s="30">
        <f ca="1">DB!R320</f>
        <v>852</v>
      </c>
      <c r="K326" s="30">
        <f ca="1">DB!S320</f>
        <v>946</v>
      </c>
      <c r="L326" s="30">
        <f ca="1">DB!T320</f>
        <v>1050</v>
      </c>
      <c r="M326" s="30">
        <f ca="1">DB!U320</f>
        <v>1161</v>
      </c>
      <c r="N326" s="30" t="s">
        <v>37</v>
      </c>
      <c r="P326" s="2"/>
      <c r="Q326" s="2"/>
      <c r="R326" s="2"/>
      <c r="S326" s="2"/>
    </row>
    <row r="327" spans="2:19" x14ac:dyDescent="0.35">
      <c r="B327" s="30" t="s">
        <v>122</v>
      </c>
      <c r="C327" s="30" t="s">
        <v>123</v>
      </c>
      <c r="D327" s="30" t="s">
        <v>4</v>
      </c>
      <c r="E327" s="30" t="s">
        <v>38</v>
      </c>
      <c r="F327" s="30"/>
      <c r="G327" s="30"/>
      <c r="H327" s="30" t="s">
        <v>188</v>
      </c>
      <c r="I327" s="30" t="s">
        <v>110</v>
      </c>
      <c r="J327" s="30">
        <f ca="1">DB!R321</f>
        <v>852</v>
      </c>
      <c r="K327" s="30">
        <f ca="1">DB!S321</f>
        <v>946</v>
      </c>
      <c r="L327" s="30">
        <f ca="1">DB!T321</f>
        <v>1050</v>
      </c>
      <c r="M327" s="30">
        <f ca="1">DB!U321</f>
        <v>1161</v>
      </c>
      <c r="N327" s="30" t="s">
        <v>37</v>
      </c>
      <c r="P327" s="2"/>
      <c r="Q327" s="2"/>
      <c r="R327" s="2"/>
      <c r="S327" s="2"/>
    </row>
    <row r="328" spans="2:19" x14ac:dyDescent="0.35">
      <c r="B328" s="30" t="s">
        <v>122</v>
      </c>
      <c r="C328" s="30" t="s">
        <v>123</v>
      </c>
      <c r="D328" s="30" t="s">
        <v>4</v>
      </c>
      <c r="E328" s="30" t="s">
        <v>39</v>
      </c>
      <c r="F328" s="30"/>
      <c r="G328" s="30"/>
      <c r="H328" s="30" t="s">
        <v>188</v>
      </c>
      <c r="I328" s="30" t="s">
        <v>111</v>
      </c>
      <c r="J328" s="30">
        <f ca="1">DB!R322</f>
        <v>852</v>
      </c>
      <c r="K328" s="30">
        <f ca="1">DB!S322</f>
        <v>946</v>
      </c>
      <c r="L328" s="30">
        <f ca="1">DB!T322</f>
        <v>1050</v>
      </c>
      <c r="M328" s="30">
        <f ca="1">DB!U322</f>
        <v>1272</v>
      </c>
      <c r="N328" s="30" t="s">
        <v>37</v>
      </c>
      <c r="P328" s="2"/>
      <c r="Q328" s="2"/>
      <c r="R328" s="2"/>
      <c r="S328" s="2"/>
    </row>
    <row r="329" spans="2:19" x14ac:dyDescent="0.35">
      <c r="B329" s="30" t="s">
        <v>122</v>
      </c>
      <c r="C329" s="30" t="s">
        <v>123</v>
      </c>
      <c r="D329" s="30" t="s">
        <v>4</v>
      </c>
      <c r="E329" s="30" t="s">
        <v>39</v>
      </c>
      <c r="F329" s="30"/>
      <c r="G329" s="30"/>
      <c r="H329" s="30" t="s">
        <v>188</v>
      </c>
      <c r="I329" s="30" t="s">
        <v>112</v>
      </c>
      <c r="J329" s="30">
        <f ca="1">DB!R323</f>
        <v>852</v>
      </c>
      <c r="K329" s="30">
        <f ca="1">DB!S323</f>
        <v>946</v>
      </c>
      <c r="L329" s="30">
        <f ca="1">DB!T323</f>
        <v>1050</v>
      </c>
      <c r="M329" s="30">
        <f ca="1">DB!U323</f>
        <v>1272</v>
      </c>
      <c r="N329" s="30" t="s">
        <v>37</v>
      </c>
      <c r="P329" s="2"/>
      <c r="Q329" s="2"/>
      <c r="R329" s="2"/>
      <c r="S329" s="2"/>
    </row>
    <row r="330" spans="2:19" x14ac:dyDescent="0.35">
      <c r="B330" s="30" t="s">
        <v>122</v>
      </c>
      <c r="C330" s="30" t="s">
        <v>123</v>
      </c>
      <c r="D330" s="30" t="s">
        <v>4</v>
      </c>
      <c r="E330" s="30" t="s">
        <v>39</v>
      </c>
      <c r="F330" s="30"/>
      <c r="G330" s="30"/>
      <c r="H330" s="30" t="s">
        <v>188</v>
      </c>
      <c r="I330" s="30" t="s">
        <v>12</v>
      </c>
      <c r="J330" s="30">
        <f ca="1">DB!R324</f>
        <v>852</v>
      </c>
      <c r="K330" s="30">
        <f ca="1">DB!S324</f>
        <v>946</v>
      </c>
      <c r="L330" s="30">
        <f ca="1">DB!T324</f>
        <v>1050</v>
      </c>
      <c r="M330" s="30">
        <f ca="1">DB!U324</f>
        <v>1272</v>
      </c>
      <c r="N330" s="30" t="s">
        <v>37</v>
      </c>
      <c r="P330" s="2"/>
      <c r="Q330" s="2"/>
      <c r="R330" s="2"/>
      <c r="S330" s="2"/>
    </row>
    <row r="331" spans="2:19" x14ac:dyDescent="0.35">
      <c r="B331" s="30" t="s">
        <v>122</v>
      </c>
      <c r="C331" s="30" t="s">
        <v>123</v>
      </c>
      <c r="D331" s="30" t="s">
        <v>4</v>
      </c>
      <c r="E331" s="30" t="s">
        <v>39</v>
      </c>
      <c r="F331" s="30"/>
      <c r="G331" s="30"/>
      <c r="H331" s="30" t="s">
        <v>188</v>
      </c>
      <c r="I331" s="30" t="s">
        <v>13</v>
      </c>
      <c r="J331" s="30">
        <f ca="1">DB!R325</f>
        <v>852</v>
      </c>
      <c r="K331" s="30">
        <f ca="1">DB!S325</f>
        <v>946</v>
      </c>
      <c r="L331" s="30">
        <f ca="1">DB!T325</f>
        <v>1050</v>
      </c>
      <c r="M331" s="30">
        <f ca="1">DB!U325</f>
        <v>1272</v>
      </c>
      <c r="N331" s="30" t="s">
        <v>37</v>
      </c>
      <c r="P331" s="2"/>
      <c r="Q331" s="2"/>
      <c r="R331" s="2"/>
      <c r="S331" s="2"/>
    </row>
    <row r="332" spans="2:19" x14ac:dyDescent="0.35">
      <c r="B332" s="30" t="s">
        <v>122</v>
      </c>
      <c r="C332" s="30" t="s">
        <v>123</v>
      </c>
      <c r="D332" s="30" t="s">
        <v>4</v>
      </c>
      <c r="E332" s="30" t="s">
        <v>113</v>
      </c>
      <c r="F332" s="30"/>
      <c r="G332" s="30"/>
      <c r="H332" s="30" t="s">
        <v>188</v>
      </c>
      <c r="I332" s="30" t="s">
        <v>40</v>
      </c>
      <c r="J332" s="30">
        <f ca="1">DB!R326</f>
        <v>736</v>
      </c>
      <c r="K332" s="30">
        <f ca="1">DB!S326</f>
        <v>816</v>
      </c>
      <c r="L332" s="30">
        <f ca="1">DB!T326</f>
        <v>906</v>
      </c>
      <c r="M332" s="30">
        <f ca="1">DB!U326</f>
        <v>1272</v>
      </c>
      <c r="N332" s="30" t="s">
        <v>37</v>
      </c>
      <c r="P332" s="2"/>
      <c r="Q332" s="2"/>
      <c r="R332" s="2"/>
      <c r="S332" s="2"/>
    </row>
    <row r="333" spans="2:19" x14ac:dyDescent="0.35">
      <c r="B333" s="30" t="s">
        <v>122</v>
      </c>
      <c r="C333" s="30" t="s">
        <v>123</v>
      </c>
      <c r="D333" s="30" t="s">
        <v>4</v>
      </c>
      <c r="E333" s="30" t="s">
        <v>113</v>
      </c>
      <c r="F333" s="30"/>
      <c r="G333" s="30"/>
      <c r="H333" s="30" t="s">
        <v>188</v>
      </c>
      <c r="I333" s="30" t="s">
        <v>41</v>
      </c>
      <c r="J333" s="30">
        <f ca="1">DB!R327</f>
        <v>736</v>
      </c>
      <c r="K333" s="30">
        <f ca="1">DB!S327</f>
        <v>816</v>
      </c>
      <c r="L333" s="30">
        <f ca="1">DB!T327</f>
        <v>906</v>
      </c>
      <c r="M333" s="30">
        <f ca="1">DB!U327</f>
        <v>1272</v>
      </c>
      <c r="N333" s="30" t="s">
        <v>37</v>
      </c>
      <c r="P333" s="2"/>
      <c r="Q333" s="2"/>
      <c r="R333" s="2"/>
      <c r="S333" s="2"/>
    </row>
    <row r="334" spans="2:19" x14ac:dyDescent="0.35">
      <c r="B334" s="30" t="s">
        <v>122</v>
      </c>
      <c r="C334" s="30" t="s">
        <v>123</v>
      </c>
      <c r="D334" s="30" t="s">
        <v>4</v>
      </c>
      <c r="E334" s="30" t="s">
        <v>113</v>
      </c>
      <c r="F334" s="30"/>
      <c r="G334" s="30"/>
      <c r="H334" s="30" t="s">
        <v>188</v>
      </c>
      <c r="I334" s="30" t="s">
        <v>42</v>
      </c>
      <c r="J334" s="30">
        <f ca="1">DB!R328</f>
        <v>736</v>
      </c>
      <c r="K334" s="30">
        <f ca="1">DB!S328</f>
        <v>816</v>
      </c>
      <c r="L334" s="30">
        <f ca="1">DB!T328</f>
        <v>906</v>
      </c>
      <c r="M334" s="30">
        <f ca="1">DB!U328</f>
        <v>1272</v>
      </c>
      <c r="N334" s="30" t="s">
        <v>37</v>
      </c>
      <c r="P334" s="2"/>
      <c r="Q334" s="2"/>
      <c r="R334" s="2"/>
      <c r="S334" s="2"/>
    </row>
    <row r="335" spans="2:19" x14ac:dyDescent="0.35">
      <c r="B335" s="30" t="s">
        <v>122</v>
      </c>
      <c r="C335" s="30" t="s">
        <v>123</v>
      </c>
      <c r="D335" s="30" t="s">
        <v>4</v>
      </c>
      <c r="E335" s="30" t="s">
        <v>113</v>
      </c>
      <c r="F335" s="30"/>
      <c r="G335" s="30"/>
      <c r="H335" s="30" t="s">
        <v>188</v>
      </c>
      <c r="I335" s="30" t="s">
        <v>43</v>
      </c>
      <c r="J335" s="30">
        <f ca="1">DB!R329</f>
        <v>736</v>
      </c>
      <c r="K335" s="30">
        <f ca="1">DB!S329</f>
        <v>816</v>
      </c>
      <c r="L335" s="30">
        <f ca="1">DB!T329</f>
        <v>906</v>
      </c>
      <c r="M335" s="30">
        <f ca="1">DB!U329</f>
        <v>1272</v>
      </c>
      <c r="N335" s="30" t="s">
        <v>37</v>
      </c>
      <c r="P335" s="2"/>
      <c r="Q335" s="2"/>
      <c r="R335" s="2"/>
      <c r="S335" s="2"/>
    </row>
    <row r="336" spans="2:19" x14ac:dyDescent="0.35">
      <c r="B336" s="30" t="s">
        <v>122</v>
      </c>
      <c r="C336" s="30" t="s">
        <v>123</v>
      </c>
      <c r="D336" s="30" t="s">
        <v>4</v>
      </c>
      <c r="E336" s="30" t="s">
        <v>113</v>
      </c>
      <c r="F336" s="30"/>
      <c r="G336" s="30"/>
      <c r="H336" s="30" t="s">
        <v>188</v>
      </c>
      <c r="I336" s="30" t="s">
        <v>44</v>
      </c>
      <c r="J336" s="30">
        <f ca="1">DB!R330</f>
        <v>736</v>
      </c>
      <c r="K336" s="30">
        <f ca="1">DB!S330</f>
        <v>816</v>
      </c>
      <c r="L336" s="30">
        <f ca="1">DB!T330</f>
        <v>906</v>
      </c>
      <c r="M336" s="30">
        <f ca="1">DB!U330</f>
        <v>1272</v>
      </c>
      <c r="N336" s="30" t="s">
        <v>37</v>
      </c>
      <c r="P336" s="2"/>
      <c r="Q336" s="2"/>
      <c r="R336" s="2"/>
      <c r="S336" s="2"/>
    </row>
    <row r="337" spans="2:19" x14ac:dyDescent="0.35">
      <c r="B337" s="30" t="s">
        <v>122</v>
      </c>
      <c r="C337" s="30" t="s">
        <v>123</v>
      </c>
      <c r="D337" s="30" t="s">
        <v>4</v>
      </c>
      <c r="E337" s="30" t="s">
        <v>114</v>
      </c>
      <c r="F337" s="30"/>
      <c r="G337" s="30"/>
      <c r="H337" s="30" t="s">
        <v>188</v>
      </c>
      <c r="I337" s="30" t="s">
        <v>14</v>
      </c>
      <c r="J337" s="30">
        <f ca="1">DB!R331</f>
        <v>736</v>
      </c>
      <c r="K337" s="30">
        <f ca="1">DB!S331</f>
        <v>816</v>
      </c>
      <c r="L337" s="30">
        <f ca="1">DB!T331</f>
        <v>906</v>
      </c>
      <c r="M337" s="30">
        <f ca="1">DB!U331</f>
        <v>1272</v>
      </c>
      <c r="N337" s="30" t="s">
        <v>37</v>
      </c>
      <c r="P337" s="2"/>
      <c r="Q337" s="2"/>
      <c r="R337" s="2"/>
      <c r="S337" s="2"/>
    </row>
    <row r="338" spans="2:19" x14ac:dyDescent="0.35">
      <c r="B338" s="30" t="s">
        <v>122</v>
      </c>
      <c r="C338" s="30" t="s">
        <v>123</v>
      </c>
      <c r="D338" s="30" t="s">
        <v>4</v>
      </c>
      <c r="E338" s="30" t="s">
        <v>114</v>
      </c>
      <c r="F338" s="30"/>
      <c r="G338" s="30"/>
      <c r="H338" s="30" t="s">
        <v>188</v>
      </c>
      <c r="I338" s="30" t="s">
        <v>115</v>
      </c>
      <c r="J338" s="30">
        <f ca="1">DB!R332</f>
        <v>736</v>
      </c>
      <c r="K338" s="30">
        <f ca="1">DB!S332</f>
        <v>816</v>
      </c>
      <c r="L338" s="30">
        <f ca="1">DB!T332</f>
        <v>906</v>
      </c>
      <c r="M338" s="30">
        <f ca="1">DB!U332</f>
        <v>1272</v>
      </c>
      <c r="N338" s="30" t="s">
        <v>37</v>
      </c>
      <c r="P338" s="2"/>
      <c r="Q338" s="2"/>
      <c r="R338" s="2"/>
      <c r="S338" s="2"/>
    </row>
    <row r="339" spans="2:19" x14ac:dyDescent="0.35">
      <c r="B339" s="30" t="s">
        <v>122</v>
      </c>
      <c r="C339" s="30" t="s">
        <v>123</v>
      </c>
      <c r="D339" s="30" t="s">
        <v>4</v>
      </c>
      <c r="E339" s="30" t="s">
        <v>114</v>
      </c>
      <c r="F339" s="30"/>
      <c r="G339" s="30"/>
      <c r="H339" s="30" t="s">
        <v>188</v>
      </c>
      <c r="I339" s="30" t="s">
        <v>15</v>
      </c>
      <c r="J339" s="30">
        <f ca="1">DB!R333</f>
        <v>736</v>
      </c>
      <c r="K339" s="30">
        <f ca="1">DB!S333</f>
        <v>816</v>
      </c>
      <c r="L339" s="30">
        <f ca="1">DB!T333</f>
        <v>906</v>
      </c>
      <c r="M339" s="30">
        <f ca="1">DB!U333</f>
        <v>1272</v>
      </c>
      <c r="N339" s="30" t="s">
        <v>37</v>
      </c>
      <c r="P339" s="2"/>
      <c r="Q339" s="2"/>
      <c r="R339" s="2"/>
      <c r="S339" s="2"/>
    </row>
    <row r="340" spans="2:19" x14ac:dyDescent="0.35">
      <c r="B340" s="30" t="s">
        <v>122</v>
      </c>
      <c r="C340" s="30" t="s">
        <v>123</v>
      </c>
      <c r="D340" s="30" t="s">
        <v>4</v>
      </c>
      <c r="E340" s="30" t="s">
        <v>116</v>
      </c>
      <c r="F340" s="30"/>
      <c r="G340" s="30"/>
      <c r="H340" s="30" t="s">
        <v>188</v>
      </c>
      <c r="I340" s="30" t="s">
        <v>45</v>
      </c>
      <c r="J340" s="30">
        <f ca="1">DB!R334</f>
        <v>852</v>
      </c>
      <c r="K340" s="30">
        <f ca="1">DB!S334</f>
        <v>946</v>
      </c>
      <c r="L340" s="30">
        <f ca="1">DB!T334</f>
        <v>1050</v>
      </c>
      <c r="M340" s="30">
        <f ca="1">DB!U334</f>
        <v>1161</v>
      </c>
      <c r="N340" s="30" t="s">
        <v>37</v>
      </c>
      <c r="P340" s="2"/>
      <c r="Q340" s="2"/>
      <c r="R340" s="2"/>
      <c r="S340" s="2"/>
    </row>
    <row r="341" spans="2:19" x14ac:dyDescent="0.35">
      <c r="B341" s="30" t="s">
        <v>122</v>
      </c>
      <c r="C341" s="30" t="s">
        <v>123</v>
      </c>
      <c r="D341" s="30" t="s">
        <v>4</v>
      </c>
      <c r="E341" s="30" t="s">
        <v>116</v>
      </c>
      <c r="F341" s="30"/>
      <c r="G341" s="30"/>
      <c r="H341" s="30" t="s">
        <v>188</v>
      </c>
      <c r="I341" s="30" t="s">
        <v>117</v>
      </c>
      <c r="J341" s="30">
        <f ca="1">DB!R335</f>
        <v>852</v>
      </c>
      <c r="K341" s="30">
        <f ca="1">DB!S335</f>
        <v>946</v>
      </c>
      <c r="L341" s="30">
        <f ca="1">DB!T335</f>
        <v>1050</v>
      </c>
      <c r="M341" s="30">
        <f ca="1">DB!U335</f>
        <v>1161</v>
      </c>
      <c r="N341" s="30" t="s">
        <v>37</v>
      </c>
      <c r="P341" s="2"/>
      <c r="Q341" s="2"/>
      <c r="R341" s="2"/>
      <c r="S341" s="2"/>
    </row>
    <row r="342" spans="2:19" x14ac:dyDescent="0.35">
      <c r="B342" s="30" t="s">
        <v>122</v>
      </c>
      <c r="C342" s="30" t="s">
        <v>123</v>
      </c>
      <c r="D342" s="30" t="s">
        <v>4</v>
      </c>
      <c r="E342" s="30" t="s">
        <v>116</v>
      </c>
      <c r="F342" s="30"/>
      <c r="G342" s="30"/>
      <c r="H342" s="30" t="s">
        <v>188</v>
      </c>
      <c r="I342" s="30" t="s">
        <v>16</v>
      </c>
      <c r="J342" s="30">
        <f ca="1">DB!R336</f>
        <v>852</v>
      </c>
      <c r="K342" s="30">
        <f ca="1">DB!S336</f>
        <v>946</v>
      </c>
      <c r="L342" s="30">
        <f ca="1">DB!T336</f>
        <v>1050</v>
      </c>
      <c r="M342" s="30">
        <f ca="1">DB!U336</f>
        <v>1161</v>
      </c>
      <c r="N342" s="30" t="s">
        <v>37</v>
      </c>
      <c r="P342" s="2"/>
      <c r="Q342" s="2"/>
      <c r="R342" s="2"/>
      <c r="S342" s="2"/>
    </row>
    <row r="343" spans="2:19" x14ac:dyDescent="0.35">
      <c r="B343" s="30" t="s">
        <v>122</v>
      </c>
      <c r="C343" s="30" t="s">
        <v>123</v>
      </c>
      <c r="D343" s="30" t="s">
        <v>4</v>
      </c>
      <c r="E343" s="30" t="s">
        <v>46</v>
      </c>
      <c r="F343" s="30"/>
      <c r="G343" s="30"/>
      <c r="H343" s="30" t="s">
        <v>188</v>
      </c>
      <c r="I343" s="30" t="s">
        <v>47</v>
      </c>
      <c r="J343" s="30">
        <f ca="1">DB!R337</f>
        <v>579</v>
      </c>
      <c r="K343" s="30">
        <f ca="1">DB!S337</f>
        <v>644</v>
      </c>
      <c r="L343" s="30">
        <f ca="1">DB!T337</f>
        <v>699</v>
      </c>
      <c r="M343" s="30">
        <f ca="1">DB!U337</f>
        <v>788</v>
      </c>
      <c r="N343" s="30" t="s">
        <v>37</v>
      </c>
      <c r="P343" s="2"/>
      <c r="Q343" s="2"/>
      <c r="R343" s="2"/>
      <c r="S343" s="2"/>
    </row>
    <row r="344" spans="2:19" x14ac:dyDescent="0.35">
      <c r="B344" s="30" t="s">
        <v>122</v>
      </c>
      <c r="C344" s="30" t="s">
        <v>123</v>
      </c>
      <c r="D344" s="30" t="s">
        <v>5</v>
      </c>
      <c r="E344" s="30" t="s">
        <v>36</v>
      </c>
      <c r="F344" s="30"/>
      <c r="G344" s="30"/>
      <c r="H344" s="30" t="s">
        <v>188</v>
      </c>
      <c r="I344" s="30" t="s">
        <v>9</v>
      </c>
      <c r="J344" s="30">
        <f ca="1">DB!R338</f>
        <v>727</v>
      </c>
      <c r="K344" s="30">
        <f ca="1">DB!S338</f>
        <v>806</v>
      </c>
      <c r="L344" s="30">
        <f ca="1">DB!T338</f>
        <v>895</v>
      </c>
      <c r="M344" s="30">
        <f ca="1">DB!U338</f>
        <v>973</v>
      </c>
      <c r="N344" s="30" t="s">
        <v>37</v>
      </c>
      <c r="P344" s="2"/>
      <c r="Q344" s="2"/>
      <c r="R344" s="2"/>
      <c r="S344" s="2"/>
    </row>
    <row r="345" spans="2:19" x14ac:dyDescent="0.35">
      <c r="B345" s="30" t="s">
        <v>122</v>
      </c>
      <c r="C345" s="30" t="s">
        <v>123</v>
      </c>
      <c r="D345" s="30" t="s">
        <v>5</v>
      </c>
      <c r="E345" s="30" t="s">
        <v>36</v>
      </c>
      <c r="F345" s="30"/>
      <c r="G345" s="30"/>
      <c r="H345" s="30" t="s">
        <v>188</v>
      </c>
      <c r="I345" s="30" t="s">
        <v>106</v>
      </c>
      <c r="J345" s="30">
        <f ca="1">DB!R339</f>
        <v>727</v>
      </c>
      <c r="K345" s="30">
        <f ca="1">DB!S339</f>
        <v>806</v>
      </c>
      <c r="L345" s="30">
        <f ca="1">DB!T339</f>
        <v>895</v>
      </c>
      <c r="M345" s="30">
        <f ca="1">DB!U339</f>
        <v>973</v>
      </c>
      <c r="N345" s="30" t="s">
        <v>37</v>
      </c>
      <c r="P345" s="2"/>
      <c r="Q345" s="2"/>
      <c r="R345" s="2"/>
      <c r="S345" s="2"/>
    </row>
    <row r="346" spans="2:19" x14ac:dyDescent="0.35">
      <c r="B346" s="30" t="s">
        <v>122</v>
      </c>
      <c r="C346" s="30" t="s">
        <v>123</v>
      </c>
      <c r="D346" s="30" t="s">
        <v>5</v>
      </c>
      <c r="E346" s="30" t="s">
        <v>36</v>
      </c>
      <c r="F346" s="30"/>
      <c r="G346" s="30"/>
      <c r="H346" s="30" t="s">
        <v>188</v>
      </c>
      <c r="I346" s="30" t="s">
        <v>107</v>
      </c>
      <c r="J346" s="30">
        <f ca="1">DB!R340</f>
        <v>727</v>
      </c>
      <c r="K346" s="30">
        <f ca="1">DB!S340</f>
        <v>806</v>
      </c>
      <c r="L346" s="30">
        <f ca="1">DB!T340</f>
        <v>895</v>
      </c>
      <c r="M346" s="30">
        <f ca="1">DB!U340</f>
        <v>973</v>
      </c>
      <c r="N346" s="30" t="s">
        <v>37</v>
      </c>
      <c r="P346" s="2"/>
      <c r="Q346" s="2"/>
      <c r="R346" s="2"/>
      <c r="S346" s="2"/>
    </row>
    <row r="347" spans="2:19" x14ac:dyDescent="0.35">
      <c r="B347" s="30" t="s">
        <v>122</v>
      </c>
      <c r="C347" s="30" t="s">
        <v>123</v>
      </c>
      <c r="D347" s="30" t="s">
        <v>5</v>
      </c>
      <c r="E347" s="30" t="s">
        <v>36</v>
      </c>
      <c r="F347" s="30"/>
      <c r="G347" s="30"/>
      <c r="H347" s="30" t="s">
        <v>188</v>
      </c>
      <c r="I347" s="30" t="s">
        <v>108</v>
      </c>
      <c r="J347" s="30">
        <f ca="1">DB!R341</f>
        <v>727</v>
      </c>
      <c r="K347" s="30">
        <f ca="1">DB!S341</f>
        <v>806</v>
      </c>
      <c r="L347" s="30">
        <f ca="1">DB!T341</f>
        <v>895</v>
      </c>
      <c r="M347" s="30">
        <f ca="1">DB!U341</f>
        <v>973</v>
      </c>
      <c r="N347" s="30" t="s">
        <v>37</v>
      </c>
      <c r="P347" s="2"/>
      <c r="Q347" s="2"/>
      <c r="R347" s="2"/>
      <c r="S347" s="2"/>
    </row>
    <row r="348" spans="2:19" x14ac:dyDescent="0.35">
      <c r="B348" s="30" t="s">
        <v>122</v>
      </c>
      <c r="C348" s="30" t="s">
        <v>123</v>
      </c>
      <c r="D348" s="30" t="s">
        <v>5</v>
      </c>
      <c r="E348" s="30" t="s">
        <v>38</v>
      </c>
      <c r="F348" s="30"/>
      <c r="G348" s="30"/>
      <c r="H348" s="30" t="s">
        <v>188</v>
      </c>
      <c r="I348" s="30" t="s">
        <v>10</v>
      </c>
      <c r="J348" s="30">
        <f ca="1">DB!R342</f>
        <v>852</v>
      </c>
      <c r="K348" s="30">
        <f ca="1">DB!S342</f>
        <v>946</v>
      </c>
      <c r="L348" s="30">
        <f ca="1">DB!T342</f>
        <v>1050</v>
      </c>
      <c r="M348" s="30">
        <f ca="1">DB!U342</f>
        <v>1161</v>
      </c>
      <c r="N348" s="30" t="s">
        <v>37</v>
      </c>
      <c r="P348" s="2"/>
      <c r="Q348" s="2"/>
      <c r="R348" s="2"/>
      <c r="S348" s="2"/>
    </row>
    <row r="349" spans="2:19" x14ac:dyDescent="0.35">
      <c r="B349" s="30" t="s">
        <v>122</v>
      </c>
      <c r="C349" s="30" t="s">
        <v>123</v>
      </c>
      <c r="D349" s="30" t="s">
        <v>5</v>
      </c>
      <c r="E349" s="30" t="s">
        <v>38</v>
      </c>
      <c r="F349" s="30"/>
      <c r="G349" s="30"/>
      <c r="H349" s="30" t="s">
        <v>188</v>
      </c>
      <c r="I349" s="30" t="s">
        <v>11</v>
      </c>
      <c r="J349" s="30">
        <f ca="1">DB!R343</f>
        <v>852</v>
      </c>
      <c r="K349" s="30">
        <f ca="1">DB!S343</f>
        <v>946</v>
      </c>
      <c r="L349" s="30">
        <f ca="1">DB!T343</f>
        <v>1050</v>
      </c>
      <c r="M349" s="30">
        <f ca="1">DB!U343</f>
        <v>1161</v>
      </c>
      <c r="N349" s="30" t="s">
        <v>37</v>
      </c>
      <c r="P349" s="2"/>
      <c r="Q349" s="2"/>
      <c r="R349" s="2"/>
      <c r="S349" s="2"/>
    </row>
    <row r="350" spans="2:19" x14ac:dyDescent="0.35">
      <c r="B350" s="30" t="s">
        <v>122</v>
      </c>
      <c r="C350" s="30" t="s">
        <v>123</v>
      </c>
      <c r="D350" s="30" t="s">
        <v>5</v>
      </c>
      <c r="E350" s="30" t="s">
        <v>38</v>
      </c>
      <c r="F350" s="30"/>
      <c r="G350" s="30"/>
      <c r="H350" s="30" t="s">
        <v>188</v>
      </c>
      <c r="I350" s="30" t="s">
        <v>109</v>
      </c>
      <c r="J350" s="30">
        <f ca="1">DB!R344</f>
        <v>852</v>
      </c>
      <c r="K350" s="30">
        <f ca="1">DB!S344</f>
        <v>946</v>
      </c>
      <c r="L350" s="30">
        <f ca="1">DB!T344</f>
        <v>1050</v>
      </c>
      <c r="M350" s="30">
        <f ca="1">DB!U344</f>
        <v>1161</v>
      </c>
      <c r="N350" s="30" t="s">
        <v>37</v>
      </c>
      <c r="P350" s="2"/>
      <c r="Q350" s="2"/>
      <c r="R350" s="2"/>
      <c r="S350" s="2"/>
    </row>
    <row r="351" spans="2:19" x14ac:dyDescent="0.35">
      <c r="B351" s="30" t="s">
        <v>122</v>
      </c>
      <c r="C351" s="30" t="s">
        <v>123</v>
      </c>
      <c r="D351" s="30" t="s">
        <v>5</v>
      </c>
      <c r="E351" s="30" t="s">
        <v>38</v>
      </c>
      <c r="F351" s="30"/>
      <c r="G351" s="30"/>
      <c r="H351" s="30" t="s">
        <v>188</v>
      </c>
      <c r="I351" s="30" t="s">
        <v>110</v>
      </c>
      <c r="J351" s="30">
        <f ca="1">DB!R345</f>
        <v>852</v>
      </c>
      <c r="K351" s="30">
        <f ca="1">DB!S345</f>
        <v>946</v>
      </c>
      <c r="L351" s="30">
        <f ca="1">DB!T345</f>
        <v>1050</v>
      </c>
      <c r="M351" s="30">
        <f ca="1">DB!U345</f>
        <v>1161</v>
      </c>
      <c r="N351" s="30" t="s">
        <v>37</v>
      </c>
      <c r="P351" s="2"/>
      <c r="Q351" s="2"/>
      <c r="R351" s="2"/>
      <c r="S351" s="2"/>
    </row>
    <row r="352" spans="2:19" x14ac:dyDescent="0.35">
      <c r="B352" s="30" t="s">
        <v>122</v>
      </c>
      <c r="C352" s="30" t="s">
        <v>123</v>
      </c>
      <c r="D352" s="30" t="s">
        <v>5</v>
      </c>
      <c r="E352" s="30" t="s">
        <v>39</v>
      </c>
      <c r="F352" s="30"/>
      <c r="G352" s="30"/>
      <c r="H352" s="30" t="s">
        <v>188</v>
      </c>
      <c r="I352" s="30" t="s">
        <v>111</v>
      </c>
      <c r="J352" s="30">
        <f ca="1">DB!R346</f>
        <v>852</v>
      </c>
      <c r="K352" s="30">
        <f ca="1">DB!S346</f>
        <v>946</v>
      </c>
      <c r="L352" s="30">
        <f ca="1">DB!T346</f>
        <v>1050</v>
      </c>
      <c r="M352" s="30">
        <f ca="1">DB!U346</f>
        <v>1161</v>
      </c>
      <c r="N352" s="30" t="s">
        <v>37</v>
      </c>
      <c r="P352" s="2"/>
      <c r="Q352" s="2"/>
      <c r="R352" s="2"/>
      <c r="S352" s="2"/>
    </row>
    <row r="353" spans="2:19" x14ac:dyDescent="0.35">
      <c r="B353" s="30" t="s">
        <v>122</v>
      </c>
      <c r="C353" s="30" t="s">
        <v>123</v>
      </c>
      <c r="D353" s="30" t="s">
        <v>5</v>
      </c>
      <c r="E353" s="30" t="s">
        <v>39</v>
      </c>
      <c r="F353" s="30"/>
      <c r="G353" s="30"/>
      <c r="H353" s="30" t="s">
        <v>188</v>
      </c>
      <c r="I353" s="30" t="s">
        <v>112</v>
      </c>
      <c r="J353" s="30">
        <f ca="1">DB!R347</f>
        <v>852</v>
      </c>
      <c r="K353" s="30">
        <f ca="1">DB!S347</f>
        <v>946</v>
      </c>
      <c r="L353" s="30">
        <f ca="1">DB!T347</f>
        <v>1050</v>
      </c>
      <c r="M353" s="30">
        <f ca="1">DB!U347</f>
        <v>1161</v>
      </c>
      <c r="N353" s="30" t="s">
        <v>37</v>
      </c>
      <c r="P353" s="2"/>
      <c r="Q353" s="2"/>
      <c r="R353" s="2"/>
      <c r="S353" s="2"/>
    </row>
    <row r="354" spans="2:19" x14ac:dyDescent="0.35">
      <c r="B354" s="30" t="s">
        <v>122</v>
      </c>
      <c r="C354" s="30" t="s">
        <v>123</v>
      </c>
      <c r="D354" s="30" t="s">
        <v>5</v>
      </c>
      <c r="E354" s="30" t="s">
        <v>39</v>
      </c>
      <c r="F354" s="30"/>
      <c r="G354" s="30"/>
      <c r="H354" s="30" t="s">
        <v>188</v>
      </c>
      <c r="I354" s="30" t="s">
        <v>12</v>
      </c>
      <c r="J354" s="30">
        <f ca="1">DB!R348</f>
        <v>852</v>
      </c>
      <c r="K354" s="30">
        <f ca="1">DB!S348</f>
        <v>946</v>
      </c>
      <c r="L354" s="30">
        <f ca="1">DB!T348</f>
        <v>1050</v>
      </c>
      <c r="M354" s="30">
        <f ca="1">DB!U348</f>
        <v>1161</v>
      </c>
      <c r="N354" s="30" t="s">
        <v>37</v>
      </c>
      <c r="P354" s="2"/>
      <c r="Q354" s="2"/>
      <c r="R354" s="2"/>
      <c r="S354" s="2"/>
    </row>
    <row r="355" spans="2:19" x14ac:dyDescent="0.35">
      <c r="B355" s="30" t="s">
        <v>122</v>
      </c>
      <c r="C355" s="30" t="s">
        <v>123</v>
      </c>
      <c r="D355" s="30" t="s">
        <v>5</v>
      </c>
      <c r="E355" s="30" t="s">
        <v>39</v>
      </c>
      <c r="F355" s="30"/>
      <c r="G355" s="30"/>
      <c r="H355" s="30" t="s">
        <v>188</v>
      </c>
      <c r="I355" s="30" t="s">
        <v>13</v>
      </c>
      <c r="J355" s="30">
        <f ca="1">DB!R349</f>
        <v>852</v>
      </c>
      <c r="K355" s="30">
        <f ca="1">DB!S349</f>
        <v>946</v>
      </c>
      <c r="L355" s="30">
        <f ca="1">DB!T349</f>
        <v>1050</v>
      </c>
      <c r="M355" s="30">
        <f ca="1">DB!U349</f>
        <v>1161</v>
      </c>
      <c r="N355" s="30" t="s">
        <v>37</v>
      </c>
      <c r="P355" s="2"/>
      <c r="Q355" s="2"/>
      <c r="R355" s="2"/>
      <c r="S355" s="2"/>
    </row>
    <row r="356" spans="2:19" x14ac:dyDescent="0.35">
      <c r="B356" s="30" t="s">
        <v>122</v>
      </c>
      <c r="C356" s="30" t="s">
        <v>123</v>
      </c>
      <c r="D356" s="30" t="s">
        <v>5</v>
      </c>
      <c r="E356" s="30" t="s">
        <v>113</v>
      </c>
      <c r="F356" s="30"/>
      <c r="G356" s="30"/>
      <c r="H356" s="30" t="s">
        <v>188</v>
      </c>
      <c r="I356" s="30" t="s">
        <v>40</v>
      </c>
      <c r="J356" s="30">
        <f ca="1">DB!R350</f>
        <v>736</v>
      </c>
      <c r="K356" s="30">
        <f ca="1">DB!S350</f>
        <v>816</v>
      </c>
      <c r="L356" s="30">
        <f ca="1">DB!T350</f>
        <v>906</v>
      </c>
      <c r="M356" s="30">
        <f ca="1">DB!U350</f>
        <v>984</v>
      </c>
      <c r="N356" s="30" t="s">
        <v>37</v>
      </c>
      <c r="P356" s="2"/>
      <c r="Q356" s="2"/>
      <c r="R356" s="2"/>
      <c r="S356" s="2"/>
    </row>
    <row r="357" spans="2:19" x14ac:dyDescent="0.35">
      <c r="B357" s="30" t="s">
        <v>122</v>
      </c>
      <c r="C357" s="30" t="s">
        <v>123</v>
      </c>
      <c r="D357" s="30" t="s">
        <v>5</v>
      </c>
      <c r="E357" s="30" t="s">
        <v>113</v>
      </c>
      <c r="F357" s="30"/>
      <c r="G357" s="30"/>
      <c r="H357" s="30" t="s">
        <v>188</v>
      </c>
      <c r="I357" s="30" t="s">
        <v>41</v>
      </c>
      <c r="J357" s="30">
        <f ca="1">DB!R351</f>
        <v>736</v>
      </c>
      <c r="K357" s="30">
        <f ca="1">DB!S351</f>
        <v>816</v>
      </c>
      <c r="L357" s="30">
        <f ca="1">DB!T351</f>
        <v>906</v>
      </c>
      <c r="M357" s="30">
        <f ca="1">DB!U351</f>
        <v>984</v>
      </c>
      <c r="N357" s="30" t="s">
        <v>37</v>
      </c>
      <c r="P357" s="2"/>
      <c r="Q357" s="2"/>
      <c r="R357" s="2"/>
      <c r="S357" s="2"/>
    </row>
    <row r="358" spans="2:19" x14ac:dyDescent="0.35">
      <c r="B358" s="30" t="s">
        <v>122</v>
      </c>
      <c r="C358" s="30" t="s">
        <v>123</v>
      </c>
      <c r="D358" s="30" t="s">
        <v>5</v>
      </c>
      <c r="E358" s="30" t="s">
        <v>113</v>
      </c>
      <c r="F358" s="30"/>
      <c r="G358" s="30"/>
      <c r="H358" s="30" t="s">
        <v>188</v>
      </c>
      <c r="I358" s="30" t="s">
        <v>42</v>
      </c>
      <c r="J358" s="30">
        <f ca="1">DB!R352</f>
        <v>736</v>
      </c>
      <c r="K358" s="30">
        <f ca="1">DB!S352</f>
        <v>816</v>
      </c>
      <c r="L358" s="30">
        <f ca="1">DB!T352</f>
        <v>906</v>
      </c>
      <c r="M358" s="30">
        <f ca="1">DB!U352</f>
        <v>984</v>
      </c>
      <c r="N358" s="30" t="s">
        <v>37</v>
      </c>
      <c r="P358" s="2"/>
      <c r="Q358" s="2"/>
      <c r="R358" s="2"/>
      <c r="S358" s="2"/>
    </row>
    <row r="359" spans="2:19" x14ac:dyDescent="0.35">
      <c r="B359" s="30" t="s">
        <v>122</v>
      </c>
      <c r="C359" s="30" t="s">
        <v>123</v>
      </c>
      <c r="D359" s="30" t="s">
        <v>5</v>
      </c>
      <c r="E359" s="30" t="s">
        <v>113</v>
      </c>
      <c r="F359" s="30"/>
      <c r="G359" s="30"/>
      <c r="H359" s="30" t="s">
        <v>188</v>
      </c>
      <c r="I359" s="30" t="s">
        <v>43</v>
      </c>
      <c r="J359" s="30">
        <f ca="1">DB!R353</f>
        <v>736</v>
      </c>
      <c r="K359" s="30">
        <f ca="1">DB!S353</f>
        <v>816</v>
      </c>
      <c r="L359" s="30">
        <f ca="1">DB!T353</f>
        <v>906</v>
      </c>
      <c r="M359" s="30">
        <f ca="1">DB!U353</f>
        <v>984</v>
      </c>
      <c r="N359" s="30" t="s">
        <v>37</v>
      </c>
      <c r="P359" s="2"/>
      <c r="Q359" s="2"/>
      <c r="R359" s="2"/>
      <c r="S359" s="2"/>
    </row>
    <row r="360" spans="2:19" x14ac:dyDescent="0.35">
      <c r="B360" s="30" t="s">
        <v>122</v>
      </c>
      <c r="C360" s="30" t="s">
        <v>123</v>
      </c>
      <c r="D360" s="30" t="s">
        <v>5</v>
      </c>
      <c r="E360" s="30" t="s">
        <v>113</v>
      </c>
      <c r="F360" s="30"/>
      <c r="G360" s="30"/>
      <c r="H360" s="30" t="s">
        <v>188</v>
      </c>
      <c r="I360" s="30" t="s">
        <v>44</v>
      </c>
      <c r="J360" s="30">
        <f ca="1">DB!R354</f>
        <v>736</v>
      </c>
      <c r="K360" s="30">
        <f ca="1">DB!S354</f>
        <v>816</v>
      </c>
      <c r="L360" s="30">
        <f ca="1">DB!T354</f>
        <v>906</v>
      </c>
      <c r="M360" s="30">
        <f ca="1">DB!U354</f>
        <v>984</v>
      </c>
      <c r="N360" s="30" t="s">
        <v>37</v>
      </c>
      <c r="P360" s="2"/>
      <c r="Q360" s="2"/>
      <c r="R360" s="2"/>
      <c r="S360" s="2"/>
    </row>
    <row r="361" spans="2:19" x14ac:dyDescent="0.35">
      <c r="B361" s="30" t="s">
        <v>122</v>
      </c>
      <c r="C361" s="30" t="s">
        <v>123</v>
      </c>
      <c r="D361" s="30" t="s">
        <v>5</v>
      </c>
      <c r="E361" s="30" t="s">
        <v>114</v>
      </c>
      <c r="F361" s="30"/>
      <c r="G361" s="30"/>
      <c r="H361" s="30" t="s">
        <v>188</v>
      </c>
      <c r="I361" s="30" t="s">
        <v>14</v>
      </c>
      <c r="J361" s="30">
        <f ca="1">DB!R355</f>
        <v>736</v>
      </c>
      <c r="K361" s="30">
        <f ca="1">DB!S355</f>
        <v>816</v>
      </c>
      <c r="L361" s="30">
        <f ca="1">DB!T355</f>
        <v>906</v>
      </c>
      <c r="M361" s="30">
        <f ca="1">DB!U355</f>
        <v>984</v>
      </c>
      <c r="N361" s="30" t="s">
        <v>37</v>
      </c>
      <c r="P361" s="2"/>
      <c r="Q361" s="2"/>
      <c r="R361" s="2"/>
      <c r="S361" s="2"/>
    </row>
    <row r="362" spans="2:19" x14ac:dyDescent="0.35">
      <c r="B362" s="30" t="s">
        <v>122</v>
      </c>
      <c r="C362" s="30" t="s">
        <v>123</v>
      </c>
      <c r="D362" s="30" t="s">
        <v>5</v>
      </c>
      <c r="E362" s="30" t="s">
        <v>114</v>
      </c>
      <c r="F362" s="30"/>
      <c r="G362" s="30"/>
      <c r="H362" s="30" t="s">
        <v>188</v>
      </c>
      <c r="I362" s="30" t="s">
        <v>115</v>
      </c>
      <c r="J362" s="30">
        <f ca="1">DB!R356</f>
        <v>736</v>
      </c>
      <c r="K362" s="30">
        <f ca="1">DB!S356</f>
        <v>816</v>
      </c>
      <c r="L362" s="30">
        <f ca="1">DB!T356</f>
        <v>906</v>
      </c>
      <c r="M362" s="30">
        <f ca="1">DB!U356</f>
        <v>984</v>
      </c>
      <c r="N362" s="30" t="s">
        <v>37</v>
      </c>
      <c r="P362" s="2"/>
      <c r="Q362" s="2"/>
      <c r="R362" s="2"/>
      <c r="S362" s="2"/>
    </row>
    <row r="363" spans="2:19" x14ac:dyDescent="0.35">
      <c r="B363" s="30" t="s">
        <v>122</v>
      </c>
      <c r="C363" s="30" t="s">
        <v>123</v>
      </c>
      <c r="D363" s="30" t="s">
        <v>5</v>
      </c>
      <c r="E363" s="30" t="s">
        <v>114</v>
      </c>
      <c r="F363" s="30"/>
      <c r="G363" s="30"/>
      <c r="H363" s="30" t="s">
        <v>188</v>
      </c>
      <c r="I363" s="30" t="s">
        <v>15</v>
      </c>
      <c r="J363" s="30">
        <f ca="1">DB!R357</f>
        <v>736</v>
      </c>
      <c r="K363" s="30">
        <f ca="1">DB!S357</f>
        <v>816</v>
      </c>
      <c r="L363" s="30">
        <f ca="1">DB!T357</f>
        <v>906</v>
      </c>
      <c r="M363" s="30">
        <f ca="1">DB!U357</f>
        <v>984</v>
      </c>
      <c r="N363" s="30" t="s">
        <v>37</v>
      </c>
      <c r="P363" s="2"/>
      <c r="Q363" s="2"/>
      <c r="R363" s="2"/>
      <c r="S363" s="2"/>
    </row>
    <row r="364" spans="2:19" x14ac:dyDescent="0.35">
      <c r="B364" s="30" t="s">
        <v>122</v>
      </c>
      <c r="C364" s="30" t="s">
        <v>123</v>
      </c>
      <c r="D364" s="30" t="s">
        <v>5</v>
      </c>
      <c r="E364" s="30" t="s">
        <v>116</v>
      </c>
      <c r="F364" s="30"/>
      <c r="G364" s="30"/>
      <c r="H364" s="30" t="s">
        <v>188</v>
      </c>
      <c r="I364" s="30" t="s">
        <v>45</v>
      </c>
      <c r="J364" s="30">
        <f ca="1">DB!R358</f>
        <v>852</v>
      </c>
      <c r="K364" s="30">
        <f ca="1">DB!S358</f>
        <v>946</v>
      </c>
      <c r="L364" s="30">
        <f ca="1">DB!T358</f>
        <v>1050</v>
      </c>
      <c r="M364" s="30">
        <f ca="1">DB!U358</f>
        <v>1161</v>
      </c>
      <c r="N364" s="30" t="s">
        <v>37</v>
      </c>
      <c r="P364" s="2"/>
      <c r="Q364" s="2"/>
      <c r="R364" s="2"/>
      <c r="S364" s="2"/>
    </row>
    <row r="365" spans="2:19" x14ac:dyDescent="0.35">
      <c r="B365" s="30" t="s">
        <v>122</v>
      </c>
      <c r="C365" s="30" t="s">
        <v>123</v>
      </c>
      <c r="D365" s="30" t="s">
        <v>5</v>
      </c>
      <c r="E365" s="30" t="s">
        <v>116</v>
      </c>
      <c r="F365" s="30"/>
      <c r="G365" s="30"/>
      <c r="H365" s="30" t="s">
        <v>188</v>
      </c>
      <c r="I365" s="30" t="s">
        <v>117</v>
      </c>
      <c r="J365" s="30">
        <f ca="1">DB!R359</f>
        <v>852</v>
      </c>
      <c r="K365" s="30">
        <f ca="1">DB!S359</f>
        <v>946</v>
      </c>
      <c r="L365" s="30">
        <f ca="1">DB!T359</f>
        <v>1050</v>
      </c>
      <c r="M365" s="30">
        <f ca="1">DB!U359</f>
        <v>1161</v>
      </c>
      <c r="N365" s="30" t="s">
        <v>37</v>
      </c>
      <c r="P365" s="2"/>
      <c r="Q365" s="2"/>
      <c r="R365" s="2"/>
      <c r="S365" s="2"/>
    </row>
    <row r="366" spans="2:19" x14ac:dyDescent="0.35">
      <c r="B366" s="30" t="s">
        <v>122</v>
      </c>
      <c r="C366" s="30" t="s">
        <v>123</v>
      </c>
      <c r="D366" s="30" t="s">
        <v>5</v>
      </c>
      <c r="E366" s="30" t="s">
        <v>116</v>
      </c>
      <c r="F366" s="30"/>
      <c r="G366" s="30"/>
      <c r="H366" s="30" t="s">
        <v>188</v>
      </c>
      <c r="I366" s="30" t="s">
        <v>16</v>
      </c>
      <c r="J366" s="30">
        <f ca="1">DB!R360</f>
        <v>852</v>
      </c>
      <c r="K366" s="30">
        <f ca="1">DB!S360</f>
        <v>946</v>
      </c>
      <c r="L366" s="30">
        <f ca="1">DB!T360</f>
        <v>1050</v>
      </c>
      <c r="M366" s="30">
        <f ca="1">DB!U360</f>
        <v>1161</v>
      </c>
      <c r="N366" s="30" t="s">
        <v>37</v>
      </c>
      <c r="P366" s="2"/>
      <c r="Q366" s="2"/>
      <c r="R366" s="2"/>
      <c r="S366" s="2"/>
    </row>
    <row r="367" spans="2:19" x14ac:dyDescent="0.35">
      <c r="B367" s="30" t="s">
        <v>122</v>
      </c>
      <c r="C367" s="30" t="s">
        <v>123</v>
      </c>
      <c r="D367" s="30" t="s">
        <v>5</v>
      </c>
      <c r="E367" s="30" t="s">
        <v>46</v>
      </c>
      <c r="F367" s="30"/>
      <c r="G367" s="30"/>
      <c r="H367" s="30" t="s">
        <v>188</v>
      </c>
      <c r="I367" s="30" t="s">
        <v>47</v>
      </c>
      <c r="J367" s="30">
        <f ca="1">DB!R361</f>
        <v>579</v>
      </c>
      <c r="K367" s="30">
        <f ca="1">DB!S361</f>
        <v>644</v>
      </c>
      <c r="L367" s="30">
        <f ca="1">DB!T361</f>
        <v>699</v>
      </c>
      <c r="M367" s="30">
        <f ca="1">DB!U361</f>
        <v>788</v>
      </c>
      <c r="N367" s="30" t="s">
        <v>37</v>
      </c>
      <c r="P367" s="2"/>
      <c r="Q367" s="2"/>
      <c r="R367" s="2"/>
      <c r="S367" s="2"/>
    </row>
    <row r="368" spans="2:19" x14ac:dyDescent="0.35">
      <c r="B368" s="30" t="s">
        <v>122</v>
      </c>
      <c r="C368" s="30" t="s">
        <v>123</v>
      </c>
      <c r="D368" s="30" t="s">
        <v>6</v>
      </c>
      <c r="E368" s="30" t="s">
        <v>36</v>
      </c>
      <c r="F368" s="30"/>
      <c r="G368" s="30"/>
      <c r="H368" s="30" t="s">
        <v>188</v>
      </c>
      <c r="I368" s="30" t="s">
        <v>9</v>
      </c>
      <c r="J368" s="30">
        <f ca="1">DB!R362</f>
        <v>727</v>
      </c>
      <c r="K368" s="30">
        <f ca="1">DB!S362</f>
        <v>806</v>
      </c>
      <c r="L368" s="30">
        <f ca="1">DB!T362</f>
        <v>895</v>
      </c>
      <c r="M368" s="30">
        <f ca="1">DB!U362</f>
        <v>973</v>
      </c>
      <c r="N368" s="30" t="s">
        <v>37</v>
      </c>
      <c r="P368" s="2"/>
      <c r="Q368" s="2"/>
      <c r="R368" s="2"/>
      <c r="S368" s="2"/>
    </row>
    <row r="369" spans="2:19" x14ac:dyDescent="0.35">
      <c r="B369" s="30" t="s">
        <v>122</v>
      </c>
      <c r="C369" s="30" t="s">
        <v>123</v>
      </c>
      <c r="D369" s="30" t="s">
        <v>6</v>
      </c>
      <c r="E369" s="30" t="s">
        <v>36</v>
      </c>
      <c r="F369" s="30"/>
      <c r="G369" s="30"/>
      <c r="H369" s="30" t="s">
        <v>188</v>
      </c>
      <c r="I369" s="30" t="s">
        <v>106</v>
      </c>
      <c r="J369" s="30">
        <f ca="1">DB!R363</f>
        <v>727</v>
      </c>
      <c r="K369" s="30">
        <f ca="1">DB!S363</f>
        <v>806</v>
      </c>
      <c r="L369" s="30">
        <f ca="1">DB!T363</f>
        <v>895</v>
      </c>
      <c r="M369" s="30">
        <f ca="1">DB!U363</f>
        <v>973</v>
      </c>
      <c r="N369" s="30" t="s">
        <v>37</v>
      </c>
      <c r="P369" s="2"/>
      <c r="Q369" s="2"/>
      <c r="R369" s="2"/>
      <c r="S369" s="2"/>
    </row>
    <row r="370" spans="2:19" x14ac:dyDescent="0.35">
      <c r="B370" s="30" t="s">
        <v>122</v>
      </c>
      <c r="C370" s="30" t="s">
        <v>123</v>
      </c>
      <c r="D370" s="30" t="s">
        <v>6</v>
      </c>
      <c r="E370" s="30" t="s">
        <v>36</v>
      </c>
      <c r="F370" s="30"/>
      <c r="G370" s="30"/>
      <c r="H370" s="30" t="s">
        <v>188</v>
      </c>
      <c r="I370" s="30" t="s">
        <v>107</v>
      </c>
      <c r="J370" s="30">
        <f ca="1">DB!R364</f>
        <v>727</v>
      </c>
      <c r="K370" s="30">
        <f ca="1">DB!S364</f>
        <v>806</v>
      </c>
      <c r="L370" s="30">
        <f ca="1">DB!T364</f>
        <v>895</v>
      </c>
      <c r="M370" s="30">
        <f ca="1">DB!U364</f>
        <v>973</v>
      </c>
      <c r="N370" s="30" t="s">
        <v>37</v>
      </c>
      <c r="P370" s="2"/>
      <c r="Q370" s="2"/>
      <c r="R370" s="2"/>
      <c r="S370" s="2"/>
    </row>
    <row r="371" spans="2:19" x14ac:dyDescent="0.35">
      <c r="B371" s="30" t="s">
        <v>122</v>
      </c>
      <c r="C371" s="30" t="s">
        <v>123</v>
      </c>
      <c r="D371" s="30" t="s">
        <v>6</v>
      </c>
      <c r="E371" s="30" t="s">
        <v>36</v>
      </c>
      <c r="F371" s="30"/>
      <c r="G371" s="30"/>
      <c r="H371" s="30" t="s">
        <v>188</v>
      </c>
      <c r="I371" s="30" t="s">
        <v>108</v>
      </c>
      <c r="J371" s="30">
        <f ca="1">DB!R365</f>
        <v>727</v>
      </c>
      <c r="K371" s="30">
        <f ca="1">DB!S365</f>
        <v>806</v>
      </c>
      <c r="L371" s="30">
        <f ca="1">DB!T365</f>
        <v>895</v>
      </c>
      <c r="M371" s="30">
        <f ca="1">DB!U365</f>
        <v>973</v>
      </c>
      <c r="N371" s="30" t="s">
        <v>37</v>
      </c>
      <c r="P371" s="2"/>
      <c r="Q371" s="2"/>
      <c r="R371" s="2"/>
      <c r="S371" s="2"/>
    </row>
    <row r="372" spans="2:19" x14ac:dyDescent="0.35">
      <c r="B372" s="30" t="s">
        <v>122</v>
      </c>
      <c r="C372" s="30" t="s">
        <v>123</v>
      </c>
      <c r="D372" s="30" t="s">
        <v>6</v>
      </c>
      <c r="E372" s="30" t="s">
        <v>38</v>
      </c>
      <c r="F372" s="30"/>
      <c r="G372" s="30"/>
      <c r="H372" s="30" t="s">
        <v>188</v>
      </c>
      <c r="I372" s="30" t="s">
        <v>10</v>
      </c>
      <c r="J372" s="30">
        <f ca="1">DB!R366</f>
        <v>852</v>
      </c>
      <c r="K372" s="30">
        <f ca="1">DB!S366</f>
        <v>946</v>
      </c>
      <c r="L372" s="30">
        <f ca="1">DB!T366</f>
        <v>1050</v>
      </c>
      <c r="M372" s="30">
        <f ca="1">DB!U366</f>
        <v>1161</v>
      </c>
      <c r="N372" s="30" t="s">
        <v>37</v>
      </c>
      <c r="P372" s="2"/>
      <c r="Q372" s="2"/>
      <c r="R372" s="2"/>
      <c r="S372" s="2"/>
    </row>
    <row r="373" spans="2:19" x14ac:dyDescent="0.35">
      <c r="B373" s="30" t="s">
        <v>122</v>
      </c>
      <c r="C373" s="30" t="s">
        <v>123</v>
      </c>
      <c r="D373" s="30" t="s">
        <v>6</v>
      </c>
      <c r="E373" s="30" t="s">
        <v>38</v>
      </c>
      <c r="F373" s="30"/>
      <c r="G373" s="30"/>
      <c r="H373" s="30" t="s">
        <v>188</v>
      </c>
      <c r="I373" s="30" t="s">
        <v>11</v>
      </c>
      <c r="J373" s="30">
        <f ca="1">DB!R367</f>
        <v>852</v>
      </c>
      <c r="K373" s="30">
        <f ca="1">DB!S367</f>
        <v>946</v>
      </c>
      <c r="L373" s="30">
        <f ca="1">DB!T367</f>
        <v>1050</v>
      </c>
      <c r="M373" s="30">
        <f ca="1">DB!U367</f>
        <v>1161</v>
      </c>
      <c r="N373" s="30" t="s">
        <v>37</v>
      </c>
      <c r="P373" s="2"/>
      <c r="Q373" s="2"/>
      <c r="R373" s="2"/>
      <c r="S373" s="2"/>
    </row>
    <row r="374" spans="2:19" x14ac:dyDescent="0.35">
      <c r="B374" s="30" t="s">
        <v>122</v>
      </c>
      <c r="C374" s="30" t="s">
        <v>123</v>
      </c>
      <c r="D374" s="30" t="s">
        <v>6</v>
      </c>
      <c r="E374" s="30" t="s">
        <v>38</v>
      </c>
      <c r="F374" s="30"/>
      <c r="G374" s="30"/>
      <c r="H374" s="30" t="s">
        <v>188</v>
      </c>
      <c r="I374" s="30" t="s">
        <v>109</v>
      </c>
      <c r="J374" s="30">
        <f ca="1">DB!R368</f>
        <v>852</v>
      </c>
      <c r="K374" s="30">
        <f ca="1">DB!S368</f>
        <v>946</v>
      </c>
      <c r="L374" s="30">
        <f ca="1">DB!T368</f>
        <v>1050</v>
      </c>
      <c r="M374" s="30">
        <f ca="1">DB!U368</f>
        <v>1161</v>
      </c>
      <c r="N374" s="30" t="s">
        <v>37</v>
      </c>
      <c r="P374" s="2"/>
      <c r="Q374" s="2"/>
      <c r="R374" s="2"/>
      <c r="S374" s="2"/>
    </row>
    <row r="375" spans="2:19" x14ac:dyDescent="0.35">
      <c r="B375" s="30" t="s">
        <v>122</v>
      </c>
      <c r="C375" s="30" t="s">
        <v>123</v>
      </c>
      <c r="D375" s="30" t="s">
        <v>6</v>
      </c>
      <c r="E375" s="30" t="s">
        <v>38</v>
      </c>
      <c r="F375" s="30"/>
      <c r="G375" s="30"/>
      <c r="H375" s="30" t="s">
        <v>188</v>
      </c>
      <c r="I375" s="30" t="s">
        <v>110</v>
      </c>
      <c r="J375" s="30">
        <f ca="1">DB!R369</f>
        <v>852</v>
      </c>
      <c r="K375" s="30">
        <f ca="1">DB!S369</f>
        <v>946</v>
      </c>
      <c r="L375" s="30">
        <f ca="1">DB!T369</f>
        <v>1050</v>
      </c>
      <c r="M375" s="30">
        <f ca="1">DB!U369</f>
        <v>1161</v>
      </c>
      <c r="N375" s="30" t="s">
        <v>37</v>
      </c>
      <c r="P375" s="2"/>
      <c r="Q375" s="2"/>
      <c r="R375" s="2"/>
      <c r="S375" s="2"/>
    </row>
    <row r="376" spans="2:19" x14ac:dyDescent="0.35">
      <c r="B376" s="30" t="s">
        <v>122</v>
      </c>
      <c r="C376" s="30" t="s">
        <v>123</v>
      </c>
      <c r="D376" s="30" t="s">
        <v>6</v>
      </c>
      <c r="E376" s="30" t="s">
        <v>39</v>
      </c>
      <c r="F376" s="30"/>
      <c r="G376" s="30"/>
      <c r="H376" s="30" t="s">
        <v>188</v>
      </c>
      <c r="I376" s="30" t="s">
        <v>111</v>
      </c>
      <c r="J376" s="30">
        <f ca="1">DB!R370</f>
        <v>852</v>
      </c>
      <c r="K376" s="30">
        <f ca="1">DB!S370</f>
        <v>946</v>
      </c>
      <c r="L376" s="30">
        <f ca="1">DB!T370</f>
        <v>1050</v>
      </c>
      <c r="M376" s="30">
        <f ca="1">DB!U370</f>
        <v>1161</v>
      </c>
      <c r="N376" s="30" t="s">
        <v>37</v>
      </c>
      <c r="P376" s="2"/>
      <c r="Q376" s="2"/>
      <c r="R376" s="2"/>
      <c r="S376" s="2"/>
    </row>
    <row r="377" spans="2:19" x14ac:dyDescent="0.35">
      <c r="B377" s="30" t="s">
        <v>122</v>
      </c>
      <c r="C377" s="30" t="s">
        <v>123</v>
      </c>
      <c r="D377" s="30" t="s">
        <v>6</v>
      </c>
      <c r="E377" s="30" t="s">
        <v>39</v>
      </c>
      <c r="F377" s="30"/>
      <c r="G377" s="30"/>
      <c r="H377" s="30" t="s">
        <v>188</v>
      </c>
      <c r="I377" s="30" t="s">
        <v>112</v>
      </c>
      <c r="J377" s="30">
        <f ca="1">DB!R371</f>
        <v>852</v>
      </c>
      <c r="K377" s="30">
        <f ca="1">DB!S371</f>
        <v>946</v>
      </c>
      <c r="L377" s="30">
        <f ca="1">DB!T371</f>
        <v>1050</v>
      </c>
      <c r="M377" s="30">
        <f ca="1">DB!U371</f>
        <v>1161</v>
      </c>
      <c r="N377" s="30" t="s">
        <v>37</v>
      </c>
      <c r="P377" s="2"/>
      <c r="Q377" s="2"/>
      <c r="R377" s="2"/>
      <c r="S377" s="2"/>
    </row>
    <row r="378" spans="2:19" x14ac:dyDescent="0.35">
      <c r="B378" s="30" t="s">
        <v>122</v>
      </c>
      <c r="C378" s="30" t="s">
        <v>123</v>
      </c>
      <c r="D378" s="30" t="s">
        <v>6</v>
      </c>
      <c r="E378" s="30" t="s">
        <v>39</v>
      </c>
      <c r="F378" s="30"/>
      <c r="G378" s="30"/>
      <c r="H378" s="30" t="s">
        <v>188</v>
      </c>
      <c r="I378" s="30" t="s">
        <v>12</v>
      </c>
      <c r="J378" s="30">
        <f ca="1">DB!R372</f>
        <v>852</v>
      </c>
      <c r="K378" s="30">
        <f ca="1">DB!S372</f>
        <v>946</v>
      </c>
      <c r="L378" s="30">
        <f ca="1">DB!T372</f>
        <v>1050</v>
      </c>
      <c r="M378" s="30">
        <f ca="1">DB!U372</f>
        <v>1161</v>
      </c>
      <c r="N378" s="30" t="s">
        <v>37</v>
      </c>
      <c r="P378" s="2"/>
      <c r="Q378" s="2"/>
      <c r="R378" s="2"/>
      <c r="S378" s="2"/>
    </row>
    <row r="379" spans="2:19" x14ac:dyDescent="0.35">
      <c r="B379" s="30" t="s">
        <v>122</v>
      </c>
      <c r="C379" s="30" t="s">
        <v>123</v>
      </c>
      <c r="D379" s="30" t="s">
        <v>6</v>
      </c>
      <c r="E379" s="30" t="s">
        <v>39</v>
      </c>
      <c r="F379" s="30"/>
      <c r="G379" s="30"/>
      <c r="H379" s="30" t="s">
        <v>188</v>
      </c>
      <c r="I379" s="30" t="s">
        <v>13</v>
      </c>
      <c r="J379" s="30">
        <f ca="1">DB!R373</f>
        <v>852</v>
      </c>
      <c r="K379" s="30">
        <f ca="1">DB!S373</f>
        <v>946</v>
      </c>
      <c r="L379" s="30">
        <f ca="1">DB!T373</f>
        <v>1050</v>
      </c>
      <c r="M379" s="30">
        <f ca="1">DB!U373</f>
        <v>1161</v>
      </c>
      <c r="N379" s="30" t="s">
        <v>37</v>
      </c>
      <c r="P379" s="2"/>
      <c r="Q379" s="2"/>
      <c r="R379" s="2"/>
      <c r="S379" s="2"/>
    </row>
    <row r="380" spans="2:19" x14ac:dyDescent="0.35">
      <c r="B380" s="30" t="s">
        <v>122</v>
      </c>
      <c r="C380" s="30" t="s">
        <v>123</v>
      </c>
      <c r="D380" s="30" t="s">
        <v>6</v>
      </c>
      <c r="E380" s="30" t="s">
        <v>113</v>
      </c>
      <c r="F380" s="30"/>
      <c r="G380" s="30"/>
      <c r="H380" s="30" t="s">
        <v>188</v>
      </c>
      <c r="I380" s="30" t="s">
        <v>40</v>
      </c>
      <c r="J380" s="30">
        <f ca="1">DB!R374</f>
        <v>736</v>
      </c>
      <c r="K380" s="30">
        <f ca="1">DB!S374</f>
        <v>816</v>
      </c>
      <c r="L380" s="30">
        <f ca="1">DB!T374</f>
        <v>906</v>
      </c>
      <c r="M380" s="30">
        <f ca="1">DB!U374</f>
        <v>984</v>
      </c>
      <c r="N380" s="30" t="s">
        <v>37</v>
      </c>
      <c r="P380" s="2"/>
      <c r="Q380" s="2"/>
      <c r="R380" s="2"/>
      <c r="S380" s="2"/>
    </row>
    <row r="381" spans="2:19" x14ac:dyDescent="0.35">
      <c r="B381" s="30" t="s">
        <v>122</v>
      </c>
      <c r="C381" s="30" t="s">
        <v>123</v>
      </c>
      <c r="D381" s="30" t="s">
        <v>6</v>
      </c>
      <c r="E381" s="30" t="s">
        <v>113</v>
      </c>
      <c r="F381" s="30"/>
      <c r="G381" s="30"/>
      <c r="H381" s="30" t="s">
        <v>188</v>
      </c>
      <c r="I381" s="30" t="s">
        <v>41</v>
      </c>
      <c r="J381" s="30">
        <f ca="1">DB!R375</f>
        <v>736</v>
      </c>
      <c r="K381" s="30">
        <f ca="1">DB!S375</f>
        <v>816</v>
      </c>
      <c r="L381" s="30">
        <f ca="1">DB!T375</f>
        <v>906</v>
      </c>
      <c r="M381" s="30">
        <f ca="1">DB!U375</f>
        <v>984</v>
      </c>
      <c r="N381" s="30" t="s">
        <v>37</v>
      </c>
      <c r="P381" s="2"/>
      <c r="Q381" s="2"/>
      <c r="R381" s="2"/>
      <c r="S381" s="2"/>
    </row>
    <row r="382" spans="2:19" x14ac:dyDescent="0.35">
      <c r="B382" s="30" t="s">
        <v>122</v>
      </c>
      <c r="C382" s="30" t="s">
        <v>123</v>
      </c>
      <c r="D382" s="30" t="s">
        <v>6</v>
      </c>
      <c r="E382" s="30" t="s">
        <v>113</v>
      </c>
      <c r="F382" s="30"/>
      <c r="G382" s="30"/>
      <c r="H382" s="30" t="s">
        <v>188</v>
      </c>
      <c r="I382" s="30" t="s">
        <v>42</v>
      </c>
      <c r="J382" s="30">
        <f ca="1">DB!R376</f>
        <v>736</v>
      </c>
      <c r="K382" s="30">
        <f ca="1">DB!S376</f>
        <v>816</v>
      </c>
      <c r="L382" s="30">
        <f ca="1">DB!T376</f>
        <v>906</v>
      </c>
      <c r="M382" s="30">
        <f ca="1">DB!U376</f>
        <v>984</v>
      </c>
      <c r="N382" s="30" t="s">
        <v>37</v>
      </c>
      <c r="P382" s="2"/>
      <c r="Q382" s="2"/>
      <c r="R382" s="2"/>
      <c r="S382" s="2"/>
    </row>
    <row r="383" spans="2:19" x14ac:dyDescent="0.35">
      <c r="B383" s="30" t="s">
        <v>122</v>
      </c>
      <c r="C383" s="30" t="s">
        <v>123</v>
      </c>
      <c r="D383" s="30" t="s">
        <v>6</v>
      </c>
      <c r="E383" s="30" t="s">
        <v>113</v>
      </c>
      <c r="F383" s="30"/>
      <c r="G383" s="30"/>
      <c r="H383" s="30" t="s">
        <v>188</v>
      </c>
      <c r="I383" s="30" t="s">
        <v>43</v>
      </c>
      <c r="J383" s="30">
        <f ca="1">DB!R377</f>
        <v>736</v>
      </c>
      <c r="K383" s="30">
        <f ca="1">DB!S377</f>
        <v>816</v>
      </c>
      <c r="L383" s="30">
        <f ca="1">DB!T377</f>
        <v>906</v>
      </c>
      <c r="M383" s="30">
        <f ca="1">DB!U377</f>
        <v>984</v>
      </c>
      <c r="N383" s="30" t="s">
        <v>37</v>
      </c>
      <c r="P383" s="2"/>
      <c r="Q383" s="2"/>
      <c r="R383" s="2"/>
      <c r="S383" s="2"/>
    </row>
    <row r="384" spans="2:19" x14ac:dyDescent="0.35">
      <c r="B384" s="30" t="s">
        <v>122</v>
      </c>
      <c r="C384" s="30" t="s">
        <v>123</v>
      </c>
      <c r="D384" s="30" t="s">
        <v>6</v>
      </c>
      <c r="E384" s="30" t="s">
        <v>113</v>
      </c>
      <c r="F384" s="30"/>
      <c r="G384" s="30"/>
      <c r="H384" s="30" t="s">
        <v>188</v>
      </c>
      <c r="I384" s="30" t="s">
        <v>44</v>
      </c>
      <c r="J384" s="30">
        <f ca="1">DB!R378</f>
        <v>736</v>
      </c>
      <c r="K384" s="30">
        <f ca="1">DB!S378</f>
        <v>816</v>
      </c>
      <c r="L384" s="30">
        <f ca="1">DB!T378</f>
        <v>906</v>
      </c>
      <c r="M384" s="30">
        <f ca="1">DB!U378</f>
        <v>984</v>
      </c>
      <c r="N384" s="30" t="s">
        <v>37</v>
      </c>
      <c r="P384" s="2"/>
      <c r="Q384" s="2"/>
      <c r="R384" s="2"/>
      <c r="S384" s="2"/>
    </row>
    <row r="385" spans="2:19" x14ac:dyDescent="0.35">
      <c r="B385" s="30" t="s">
        <v>122</v>
      </c>
      <c r="C385" s="30" t="s">
        <v>123</v>
      </c>
      <c r="D385" s="30" t="s">
        <v>6</v>
      </c>
      <c r="E385" s="30" t="s">
        <v>114</v>
      </c>
      <c r="F385" s="30"/>
      <c r="G385" s="30"/>
      <c r="H385" s="30" t="s">
        <v>188</v>
      </c>
      <c r="I385" s="30" t="s">
        <v>14</v>
      </c>
      <c r="J385" s="30">
        <f ca="1">DB!R379</f>
        <v>736</v>
      </c>
      <c r="K385" s="30">
        <f ca="1">DB!S379</f>
        <v>816</v>
      </c>
      <c r="L385" s="30">
        <f ca="1">DB!T379</f>
        <v>906</v>
      </c>
      <c r="M385" s="30">
        <f ca="1">DB!U379</f>
        <v>984</v>
      </c>
      <c r="N385" s="30" t="s">
        <v>37</v>
      </c>
      <c r="P385" s="2"/>
      <c r="Q385" s="2"/>
      <c r="R385" s="2"/>
      <c r="S385" s="2"/>
    </row>
    <row r="386" spans="2:19" x14ac:dyDescent="0.35">
      <c r="B386" s="30" t="s">
        <v>122</v>
      </c>
      <c r="C386" s="30" t="s">
        <v>123</v>
      </c>
      <c r="D386" s="30" t="s">
        <v>6</v>
      </c>
      <c r="E386" s="30" t="s">
        <v>114</v>
      </c>
      <c r="F386" s="30"/>
      <c r="G386" s="30"/>
      <c r="H386" s="30" t="s">
        <v>188</v>
      </c>
      <c r="I386" s="30" t="s">
        <v>115</v>
      </c>
      <c r="J386" s="30">
        <f ca="1">DB!R380</f>
        <v>736</v>
      </c>
      <c r="K386" s="30">
        <f ca="1">DB!S380</f>
        <v>816</v>
      </c>
      <c r="L386" s="30">
        <f ca="1">DB!T380</f>
        <v>906</v>
      </c>
      <c r="M386" s="30">
        <f ca="1">DB!U380</f>
        <v>984</v>
      </c>
      <c r="N386" s="30" t="s">
        <v>37</v>
      </c>
      <c r="P386" s="2"/>
      <c r="Q386" s="2"/>
      <c r="R386" s="2"/>
      <c r="S386" s="2"/>
    </row>
    <row r="387" spans="2:19" x14ac:dyDescent="0.35">
      <c r="B387" s="30" t="s">
        <v>122</v>
      </c>
      <c r="C387" s="30" t="s">
        <v>123</v>
      </c>
      <c r="D387" s="30" t="s">
        <v>6</v>
      </c>
      <c r="E387" s="30" t="s">
        <v>114</v>
      </c>
      <c r="F387" s="30"/>
      <c r="G387" s="30"/>
      <c r="H387" s="30" t="s">
        <v>188</v>
      </c>
      <c r="I387" s="30" t="s">
        <v>15</v>
      </c>
      <c r="J387" s="30">
        <f ca="1">DB!R381</f>
        <v>736</v>
      </c>
      <c r="K387" s="30">
        <f ca="1">DB!S381</f>
        <v>816</v>
      </c>
      <c r="L387" s="30">
        <f ca="1">DB!T381</f>
        <v>906</v>
      </c>
      <c r="M387" s="30">
        <f ca="1">DB!U381</f>
        <v>984</v>
      </c>
      <c r="N387" s="30" t="s">
        <v>37</v>
      </c>
      <c r="P387" s="2"/>
      <c r="Q387" s="2"/>
      <c r="R387" s="2"/>
      <c r="S387" s="2"/>
    </row>
    <row r="388" spans="2:19" x14ac:dyDescent="0.35">
      <c r="B388" s="30" t="s">
        <v>122</v>
      </c>
      <c r="C388" s="30" t="s">
        <v>123</v>
      </c>
      <c r="D388" s="30" t="s">
        <v>6</v>
      </c>
      <c r="E388" s="30" t="s">
        <v>116</v>
      </c>
      <c r="F388" s="30"/>
      <c r="G388" s="30"/>
      <c r="H388" s="30" t="s">
        <v>188</v>
      </c>
      <c r="I388" s="30" t="s">
        <v>45</v>
      </c>
      <c r="J388" s="30">
        <f ca="1">DB!R382</f>
        <v>852</v>
      </c>
      <c r="K388" s="30">
        <f ca="1">DB!S382</f>
        <v>946</v>
      </c>
      <c r="L388" s="30">
        <f ca="1">DB!T382</f>
        <v>1050</v>
      </c>
      <c r="M388" s="30">
        <f ca="1">DB!U382</f>
        <v>1161</v>
      </c>
      <c r="N388" s="30" t="s">
        <v>37</v>
      </c>
      <c r="P388" s="2"/>
      <c r="Q388" s="2"/>
      <c r="R388" s="2"/>
      <c r="S388" s="2"/>
    </row>
    <row r="389" spans="2:19" x14ac:dyDescent="0.35">
      <c r="B389" s="30" t="s">
        <v>122</v>
      </c>
      <c r="C389" s="30" t="s">
        <v>123</v>
      </c>
      <c r="D389" s="30" t="s">
        <v>6</v>
      </c>
      <c r="E389" s="30" t="s">
        <v>116</v>
      </c>
      <c r="F389" s="30"/>
      <c r="G389" s="30"/>
      <c r="H389" s="30" t="s">
        <v>188</v>
      </c>
      <c r="I389" s="30" t="s">
        <v>117</v>
      </c>
      <c r="J389" s="30">
        <f ca="1">DB!R383</f>
        <v>852</v>
      </c>
      <c r="K389" s="30">
        <f ca="1">DB!S383</f>
        <v>946</v>
      </c>
      <c r="L389" s="30">
        <f ca="1">DB!T383</f>
        <v>1050</v>
      </c>
      <c r="M389" s="30">
        <f ca="1">DB!U383</f>
        <v>1161</v>
      </c>
      <c r="N389" s="30" t="s">
        <v>37</v>
      </c>
      <c r="P389" s="2"/>
      <c r="Q389" s="2"/>
      <c r="R389" s="2"/>
      <c r="S389" s="2"/>
    </row>
    <row r="390" spans="2:19" x14ac:dyDescent="0.35">
      <c r="B390" s="30" t="s">
        <v>122</v>
      </c>
      <c r="C390" s="30" t="s">
        <v>123</v>
      </c>
      <c r="D390" s="30" t="s">
        <v>6</v>
      </c>
      <c r="E390" s="30" t="s">
        <v>116</v>
      </c>
      <c r="F390" s="30"/>
      <c r="G390" s="30"/>
      <c r="H390" s="30" t="s">
        <v>188</v>
      </c>
      <c r="I390" s="30" t="s">
        <v>16</v>
      </c>
      <c r="J390" s="30">
        <f ca="1">DB!R384</f>
        <v>852</v>
      </c>
      <c r="K390" s="30">
        <f ca="1">DB!S384</f>
        <v>946</v>
      </c>
      <c r="L390" s="30">
        <f ca="1">DB!T384</f>
        <v>1050</v>
      </c>
      <c r="M390" s="30">
        <f ca="1">DB!U384</f>
        <v>1161</v>
      </c>
      <c r="N390" s="30" t="s">
        <v>37</v>
      </c>
      <c r="P390" s="2"/>
      <c r="Q390" s="2"/>
      <c r="R390" s="2"/>
      <c r="S390" s="2"/>
    </row>
    <row r="391" spans="2:19" x14ac:dyDescent="0.35">
      <c r="B391" s="30" t="s">
        <v>122</v>
      </c>
      <c r="C391" s="30" t="s">
        <v>123</v>
      </c>
      <c r="D391" s="30" t="s">
        <v>6</v>
      </c>
      <c r="E391" s="30" t="s">
        <v>46</v>
      </c>
      <c r="F391" s="30"/>
      <c r="G391" s="30"/>
      <c r="H391" s="30" t="s">
        <v>188</v>
      </c>
      <c r="I391" s="30" t="s">
        <v>47</v>
      </c>
      <c r="J391" s="30">
        <f ca="1">DB!R385</f>
        <v>579</v>
      </c>
      <c r="K391" s="30">
        <f ca="1">DB!S385</f>
        <v>644</v>
      </c>
      <c r="L391" s="30">
        <f ca="1">DB!T385</f>
        <v>699</v>
      </c>
      <c r="M391" s="30">
        <f ca="1">DB!U385</f>
        <v>788</v>
      </c>
      <c r="N391" s="30" t="s">
        <v>37</v>
      </c>
      <c r="P391" s="2"/>
      <c r="Q391" s="2"/>
      <c r="R391" s="2"/>
      <c r="S391" s="2"/>
    </row>
    <row r="392" spans="2:19" x14ac:dyDescent="0.35">
      <c r="B392" s="30" t="s">
        <v>122</v>
      </c>
      <c r="C392" s="30" t="s">
        <v>123</v>
      </c>
      <c r="D392" s="30" t="s">
        <v>7</v>
      </c>
      <c r="E392" s="30" t="s">
        <v>36</v>
      </c>
      <c r="F392" s="30"/>
      <c r="G392" s="30"/>
      <c r="H392" s="30" t="s">
        <v>188</v>
      </c>
      <c r="I392" s="30" t="s">
        <v>9</v>
      </c>
      <c r="J392" s="30">
        <f ca="1">DB!R386</f>
        <v>727</v>
      </c>
      <c r="K392" s="30">
        <f ca="1">DB!S386</f>
        <v>806</v>
      </c>
      <c r="L392" s="30">
        <f ca="1">DB!T386</f>
        <v>895</v>
      </c>
      <c r="M392" s="30">
        <f ca="1">DB!U386</f>
        <v>973</v>
      </c>
      <c r="N392" s="30" t="s">
        <v>37</v>
      </c>
      <c r="P392" s="2"/>
      <c r="Q392" s="2"/>
      <c r="R392" s="2"/>
      <c r="S392" s="2"/>
    </row>
    <row r="393" spans="2:19" x14ac:dyDescent="0.35">
      <c r="B393" s="30" t="s">
        <v>122</v>
      </c>
      <c r="C393" s="30" t="s">
        <v>123</v>
      </c>
      <c r="D393" s="30" t="s">
        <v>7</v>
      </c>
      <c r="E393" s="30" t="s">
        <v>36</v>
      </c>
      <c r="F393" s="30"/>
      <c r="G393" s="30"/>
      <c r="H393" s="30" t="s">
        <v>188</v>
      </c>
      <c r="I393" s="30" t="s">
        <v>106</v>
      </c>
      <c r="J393" s="30">
        <f ca="1">DB!R387</f>
        <v>727</v>
      </c>
      <c r="K393" s="30">
        <f ca="1">DB!S387</f>
        <v>806</v>
      </c>
      <c r="L393" s="30">
        <f ca="1">DB!T387</f>
        <v>895</v>
      </c>
      <c r="M393" s="30">
        <f ca="1">DB!U387</f>
        <v>973</v>
      </c>
      <c r="N393" s="30" t="s">
        <v>37</v>
      </c>
      <c r="P393" s="2"/>
      <c r="Q393" s="2"/>
      <c r="R393" s="2"/>
      <c r="S393" s="2"/>
    </row>
    <row r="394" spans="2:19" x14ac:dyDescent="0.35">
      <c r="B394" s="30" t="s">
        <v>122</v>
      </c>
      <c r="C394" s="30" t="s">
        <v>123</v>
      </c>
      <c r="D394" s="30" t="s">
        <v>7</v>
      </c>
      <c r="E394" s="30" t="s">
        <v>36</v>
      </c>
      <c r="F394" s="30"/>
      <c r="G394" s="30"/>
      <c r="H394" s="30" t="s">
        <v>188</v>
      </c>
      <c r="I394" s="30" t="s">
        <v>107</v>
      </c>
      <c r="J394" s="30">
        <f ca="1">DB!R388</f>
        <v>727</v>
      </c>
      <c r="K394" s="30">
        <f ca="1">DB!S388</f>
        <v>806</v>
      </c>
      <c r="L394" s="30">
        <f ca="1">DB!T388</f>
        <v>895</v>
      </c>
      <c r="M394" s="30">
        <f ca="1">DB!U388</f>
        <v>973</v>
      </c>
      <c r="N394" s="30" t="s">
        <v>37</v>
      </c>
      <c r="P394" s="2"/>
      <c r="Q394" s="2"/>
      <c r="R394" s="2"/>
      <c r="S394" s="2"/>
    </row>
    <row r="395" spans="2:19" x14ac:dyDescent="0.35">
      <c r="B395" s="30" t="s">
        <v>122</v>
      </c>
      <c r="C395" s="30" t="s">
        <v>123</v>
      </c>
      <c r="D395" s="30" t="s">
        <v>7</v>
      </c>
      <c r="E395" s="30" t="s">
        <v>36</v>
      </c>
      <c r="F395" s="30"/>
      <c r="G395" s="30"/>
      <c r="H395" s="30" t="s">
        <v>188</v>
      </c>
      <c r="I395" s="30" t="s">
        <v>108</v>
      </c>
      <c r="J395" s="30">
        <f ca="1">DB!R389</f>
        <v>727</v>
      </c>
      <c r="K395" s="30">
        <f ca="1">DB!S389</f>
        <v>806</v>
      </c>
      <c r="L395" s="30">
        <f ca="1">DB!T389</f>
        <v>895</v>
      </c>
      <c r="M395" s="30">
        <f ca="1">DB!U389</f>
        <v>973</v>
      </c>
      <c r="N395" s="30" t="s">
        <v>37</v>
      </c>
      <c r="P395" s="2"/>
      <c r="Q395" s="2"/>
      <c r="R395" s="2"/>
      <c r="S395" s="2"/>
    </row>
    <row r="396" spans="2:19" x14ac:dyDescent="0.35">
      <c r="B396" s="30" t="s">
        <v>122</v>
      </c>
      <c r="C396" s="30" t="s">
        <v>123</v>
      </c>
      <c r="D396" s="30" t="s">
        <v>7</v>
      </c>
      <c r="E396" s="30" t="s">
        <v>38</v>
      </c>
      <c r="F396" s="30"/>
      <c r="G396" s="30"/>
      <c r="H396" s="30" t="s">
        <v>188</v>
      </c>
      <c r="I396" s="30" t="s">
        <v>10</v>
      </c>
      <c r="J396" s="30">
        <f ca="1">DB!R390</f>
        <v>852</v>
      </c>
      <c r="K396" s="30">
        <f ca="1">DB!S390</f>
        <v>946</v>
      </c>
      <c r="L396" s="30">
        <f ca="1">DB!T390</f>
        <v>1050</v>
      </c>
      <c r="M396" s="30">
        <f ca="1">DB!U390</f>
        <v>1161</v>
      </c>
      <c r="N396" s="30" t="s">
        <v>37</v>
      </c>
      <c r="P396" s="2"/>
      <c r="Q396" s="2"/>
      <c r="R396" s="2"/>
      <c r="S396" s="2"/>
    </row>
    <row r="397" spans="2:19" x14ac:dyDescent="0.35">
      <c r="B397" s="30" t="s">
        <v>122</v>
      </c>
      <c r="C397" s="30" t="s">
        <v>123</v>
      </c>
      <c r="D397" s="30" t="s">
        <v>7</v>
      </c>
      <c r="E397" s="30" t="s">
        <v>38</v>
      </c>
      <c r="F397" s="30"/>
      <c r="G397" s="30"/>
      <c r="H397" s="30" t="s">
        <v>188</v>
      </c>
      <c r="I397" s="30" t="s">
        <v>11</v>
      </c>
      <c r="J397" s="30">
        <f ca="1">DB!R391</f>
        <v>852</v>
      </c>
      <c r="K397" s="30">
        <f ca="1">DB!S391</f>
        <v>946</v>
      </c>
      <c r="L397" s="30">
        <f ca="1">DB!T391</f>
        <v>1050</v>
      </c>
      <c r="M397" s="30">
        <f ca="1">DB!U391</f>
        <v>1161</v>
      </c>
      <c r="N397" s="30" t="s">
        <v>37</v>
      </c>
      <c r="P397" s="2"/>
      <c r="Q397" s="2"/>
      <c r="R397" s="2"/>
      <c r="S397" s="2"/>
    </row>
    <row r="398" spans="2:19" x14ac:dyDescent="0.35">
      <c r="B398" s="30" t="s">
        <v>122</v>
      </c>
      <c r="C398" s="30" t="s">
        <v>123</v>
      </c>
      <c r="D398" s="30" t="s">
        <v>7</v>
      </c>
      <c r="E398" s="30" t="s">
        <v>38</v>
      </c>
      <c r="F398" s="30"/>
      <c r="G398" s="30"/>
      <c r="H398" s="30" t="s">
        <v>188</v>
      </c>
      <c r="I398" s="30" t="s">
        <v>109</v>
      </c>
      <c r="J398" s="30">
        <f ca="1">DB!R392</f>
        <v>852</v>
      </c>
      <c r="K398" s="30">
        <f ca="1">DB!S392</f>
        <v>946</v>
      </c>
      <c r="L398" s="30">
        <f ca="1">DB!T392</f>
        <v>1050</v>
      </c>
      <c r="M398" s="30">
        <f ca="1">DB!U392</f>
        <v>1161</v>
      </c>
      <c r="N398" s="30" t="s">
        <v>37</v>
      </c>
      <c r="P398" s="2"/>
      <c r="Q398" s="2"/>
      <c r="R398" s="2"/>
      <c r="S398" s="2"/>
    </row>
    <row r="399" spans="2:19" x14ac:dyDescent="0.35">
      <c r="B399" s="30" t="s">
        <v>122</v>
      </c>
      <c r="C399" s="30" t="s">
        <v>123</v>
      </c>
      <c r="D399" s="30" t="s">
        <v>7</v>
      </c>
      <c r="E399" s="30" t="s">
        <v>38</v>
      </c>
      <c r="F399" s="30"/>
      <c r="G399" s="30"/>
      <c r="H399" s="30" t="s">
        <v>188</v>
      </c>
      <c r="I399" s="30" t="s">
        <v>110</v>
      </c>
      <c r="J399" s="30">
        <f ca="1">DB!R393</f>
        <v>852</v>
      </c>
      <c r="K399" s="30">
        <f ca="1">DB!S393</f>
        <v>946</v>
      </c>
      <c r="L399" s="30">
        <f ca="1">DB!T393</f>
        <v>1050</v>
      </c>
      <c r="M399" s="30">
        <f ca="1">DB!U393</f>
        <v>1161</v>
      </c>
      <c r="N399" s="30" t="s">
        <v>37</v>
      </c>
      <c r="P399" s="2"/>
      <c r="Q399" s="2"/>
      <c r="R399" s="2"/>
      <c r="S399" s="2"/>
    </row>
    <row r="400" spans="2:19" x14ac:dyDescent="0.35">
      <c r="B400" s="30" t="s">
        <v>122</v>
      </c>
      <c r="C400" s="30" t="s">
        <v>123</v>
      </c>
      <c r="D400" s="30" t="s">
        <v>7</v>
      </c>
      <c r="E400" s="30" t="s">
        <v>39</v>
      </c>
      <c r="F400" s="30"/>
      <c r="G400" s="30"/>
      <c r="H400" s="30" t="s">
        <v>188</v>
      </c>
      <c r="I400" s="30" t="s">
        <v>111</v>
      </c>
      <c r="J400" s="30">
        <f ca="1">DB!R394</f>
        <v>852</v>
      </c>
      <c r="K400" s="30">
        <f ca="1">DB!S394</f>
        <v>946</v>
      </c>
      <c r="L400" s="30">
        <f ca="1">DB!T394</f>
        <v>1050</v>
      </c>
      <c r="M400" s="30">
        <f ca="1">DB!U394</f>
        <v>1161</v>
      </c>
      <c r="N400" s="30" t="s">
        <v>37</v>
      </c>
      <c r="P400" s="2"/>
      <c r="Q400" s="2"/>
      <c r="R400" s="2"/>
      <c r="S400" s="2"/>
    </row>
    <row r="401" spans="2:19" x14ac:dyDescent="0.35">
      <c r="B401" s="30" t="s">
        <v>122</v>
      </c>
      <c r="C401" s="30" t="s">
        <v>123</v>
      </c>
      <c r="D401" s="30" t="s">
        <v>7</v>
      </c>
      <c r="E401" s="30" t="s">
        <v>39</v>
      </c>
      <c r="F401" s="30"/>
      <c r="G401" s="30"/>
      <c r="H401" s="30" t="s">
        <v>188</v>
      </c>
      <c r="I401" s="30" t="s">
        <v>112</v>
      </c>
      <c r="J401" s="30">
        <f ca="1">DB!R395</f>
        <v>852</v>
      </c>
      <c r="K401" s="30">
        <f ca="1">DB!S395</f>
        <v>946</v>
      </c>
      <c r="L401" s="30">
        <f ca="1">DB!T395</f>
        <v>1050</v>
      </c>
      <c r="M401" s="30">
        <f ca="1">DB!U395</f>
        <v>1161</v>
      </c>
      <c r="N401" s="30" t="s">
        <v>37</v>
      </c>
      <c r="P401" s="2"/>
      <c r="Q401" s="2"/>
      <c r="R401" s="2"/>
      <c r="S401" s="2"/>
    </row>
    <row r="402" spans="2:19" x14ac:dyDescent="0.35">
      <c r="B402" s="30" t="s">
        <v>122</v>
      </c>
      <c r="C402" s="30" t="s">
        <v>123</v>
      </c>
      <c r="D402" s="30" t="s">
        <v>7</v>
      </c>
      <c r="E402" s="30" t="s">
        <v>39</v>
      </c>
      <c r="F402" s="30"/>
      <c r="G402" s="30"/>
      <c r="H402" s="30" t="s">
        <v>188</v>
      </c>
      <c r="I402" s="30" t="s">
        <v>12</v>
      </c>
      <c r="J402" s="30">
        <f ca="1">DB!R396</f>
        <v>852</v>
      </c>
      <c r="K402" s="30">
        <f ca="1">DB!S396</f>
        <v>946</v>
      </c>
      <c r="L402" s="30">
        <f ca="1">DB!T396</f>
        <v>1050</v>
      </c>
      <c r="M402" s="30">
        <f ca="1">DB!U396</f>
        <v>1161</v>
      </c>
      <c r="N402" s="30" t="s">
        <v>37</v>
      </c>
      <c r="P402" s="2"/>
      <c r="Q402" s="2"/>
      <c r="R402" s="2"/>
      <c r="S402" s="2"/>
    </row>
    <row r="403" spans="2:19" x14ac:dyDescent="0.35">
      <c r="B403" s="30" t="s">
        <v>122</v>
      </c>
      <c r="C403" s="30" t="s">
        <v>123</v>
      </c>
      <c r="D403" s="30" t="s">
        <v>7</v>
      </c>
      <c r="E403" s="30" t="s">
        <v>39</v>
      </c>
      <c r="F403" s="30"/>
      <c r="G403" s="30"/>
      <c r="H403" s="30" t="s">
        <v>188</v>
      </c>
      <c r="I403" s="30" t="s">
        <v>13</v>
      </c>
      <c r="J403" s="30">
        <f ca="1">DB!R397</f>
        <v>852</v>
      </c>
      <c r="K403" s="30">
        <f ca="1">DB!S397</f>
        <v>946</v>
      </c>
      <c r="L403" s="30">
        <f ca="1">DB!T397</f>
        <v>1050</v>
      </c>
      <c r="M403" s="30">
        <f ca="1">DB!U397</f>
        <v>1161</v>
      </c>
      <c r="N403" s="30" t="s">
        <v>37</v>
      </c>
      <c r="P403" s="2"/>
      <c r="Q403" s="2"/>
      <c r="R403" s="2"/>
      <c r="S403" s="2"/>
    </row>
    <row r="404" spans="2:19" x14ac:dyDescent="0.35">
      <c r="B404" s="30" t="s">
        <v>122</v>
      </c>
      <c r="C404" s="30" t="s">
        <v>123</v>
      </c>
      <c r="D404" s="30" t="s">
        <v>7</v>
      </c>
      <c r="E404" s="30" t="s">
        <v>113</v>
      </c>
      <c r="F404" s="30"/>
      <c r="G404" s="30"/>
      <c r="H404" s="30" t="s">
        <v>188</v>
      </c>
      <c r="I404" s="30" t="s">
        <v>40</v>
      </c>
      <c r="J404" s="30">
        <f ca="1">DB!R398</f>
        <v>736</v>
      </c>
      <c r="K404" s="30">
        <f ca="1">DB!S398</f>
        <v>816</v>
      </c>
      <c r="L404" s="30">
        <f ca="1">DB!T398</f>
        <v>906</v>
      </c>
      <c r="M404" s="30">
        <f ca="1">DB!U398</f>
        <v>984</v>
      </c>
      <c r="N404" s="30" t="s">
        <v>37</v>
      </c>
      <c r="P404" s="2"/>
      <c r="Q404" s="2"/>
      <c r="R404" s="2"/>
      <c r="S404" s="2"/>
    </row>
    <row r="405" spans="2:19" x14ac:dyDescent="0.35">
      <c r="B405" s="30" t="s">
        <v>122</v>
      </c>
      <c r="C405" s="30" t="s">
        <v>123</v>
      </c>
      <c r="D405" s="30" t="s">
        <v>7</v>
      </c>
      <c r="E405" s="30" t="s">
        <v>113</v>
      </c>
      <c r="F405" s="30"/>
      <c r="G405" s="30"/>
      <c r="H405" s="30" t="s">
        <v>188</v>
      </c>
      <c r="I405" s="30" t="s">
        <v>41</v>
      </c>
      <c r="J405" s="30">
        <f ca="1">DB!R399</f>
        <v>736</v>
      </c>
      <c r="K405" s="30">
        <f ca="1">DB!S399</f>
        <v>816</v>
      </c>
      <c r="L405" s="30">
        <f ca="1">DB!T399</f>
        <v>906</v>
      </c>
      <c r="M405" s="30">
        <f ca="1">DB!U399</f>
        <v>984</v>
      </c>
      <c r="N405" s="30" t="s">
        <v>37</v>
      </c>
      <c r="P405" s="2"/>
      <c r="Q405" s="2"/>
      <c r="R405" s="2"/>
      <c r="S405" s="2"/>
    </row>
    <row r="406" spans="2:19" x14ac:dyDescent="0.35">
      <c r="B406" s="30" t="s">
        <v>122</v>
      </c>
      <c r="C406" s="30" t="s">
        <v>123</v>
      </c>
      <c r="D406" s="30" t="s">
        <v>7</v>
      </c>
      <c r="E406" s="30" t="s">
        <v>113</v>
      </c>
      <c r="F406" s="30"/>
      <c r="G406" s="30"/>
      <c r="H406" s="30" t="s">
        <v>188</v>
      </c>
      <c r="I406" s="30" t="s">
        <v>42</v>
      </c>
      <c r="J406" s="30">
        <f ca="1">DB!R400</f>
        <v>736</v>
      </c>
      <c r="K406" s="30">
        <f ca="1">DB!S400</f>
        <v>816</v>
      </c>
      <c r="L406" s="30">
        <f ca="1">DB!T400</f>
        <v>906</v>
      </c>
      <c r="M406" s="30">
        <f ca="1">DB!U400</f>
        <v>984</v>
      </c>
      <c r="N406" s="30" t="s">
        <v>37</v>
      </c>
      <c r="P406" s="2"/>
      <c r="Q406" s="2"/>
      <c r="R406" s="2"/>
      <c r="S406" s="2"/>
    </row>
    <row r="407" spans="2:19" x14ac:dyDescent="0.35">
      <c r="B407" s="30" t="s">
        <v>122</v>
      </c>
      <c r="C407" s="30" t="s">
        <v>123</v>
      </c>
      <c r="D407" s="30" t="s">
        <v>7</v>
      </c>
      <c r="E407" s="30" t="s">
        <v>113</v>
      </c>
      <c r="F407" s="30"/>
      <c r="G407" s="30"/>
      <c r="H407" s="30" t="s">
        <v>188</v>
      </c>
      <c r="I407" s="30" t="s">
        <v>43</v>
      </c>
      <c r="J407" s="30">
        <f ca="1">DB!R401</f>
        <v>736</v>
      </c>
      <c r="K407" s="30">
        <f ca="1">DB!S401</f>
        <v>816</v>
      </c>
      <c r="L407" s="30">
        <f ca="1">DB!T401</f>
        <v>906</v>
      </c>
      <c r="M407" s="30">
        <f ca="1">DB!U401</f>
        <v>984</v>
      </c>
      <c r="N407" s="30" t="s">
        <v>37</v>
      </c>
      <c r="P407" s="2"/>
      <c r="Q407" s="2"/>
      <c r="R407" s="2"/>
      <c r="S407" s="2"/>
    </row>
    <row r="408" spans="2:19" x14ac:dyDescent="0.35">
      <c r="B408" s="30" t="s">
        <v>122</v>
      </c>
      <c r="C408" s="30" t="s">
        <v>123</v>
      </c>
      <c r="D408" s="30" t="s">
        <v>7</v>
      </c>
      <c r="E408" s="30" t="s">
        <v>113</v>
      </c>
      <c r="F408" s="30"/>
      <c r="G408" s="30"/>
      <c r="H408" s="30" t="s">
        <v>188</v>
      </c>
      <c r="I408" s="30" t="s">
        <v>44</v>
      </c>
      <c r="J408" s="30">
        <f ca="1">DB!R402</f>
        <v>736</v>
      </c>
      <c r="K408" s="30">
        <f ca="1">DB!S402</f>
        <v>816</v>
      </c>
      <c r="L408" s="30">
        <f ca="1">DB!T402</f>
        <v>906</v>
      </c>
      <c r="M408" s="30">
        <f ca="1">DB!U402</f>
        <v>984</v>
      </c>
      <c r="N408" s="30" t="s">
        <v>37</v>
      </c>
      <c r="P408" s="2"/>
      <c r="Q408" s="2"/>
      <c r="R408" s="2"/>
      <c r="S408" s="2"/>
    </row>
    <row r="409" spans="2:19" x14ac:dyDescent="0.35">
      <c r="B409" s="30" t="s">
        <v>122</v>
      </c>
      <c r="C409" s="30" t="s">
        <v>123</v>
      </c>
      <c r="D409" s="30" t="s">
        <v>7</v>
      </c>
      <c r="E409" s="30" t="s">
        <v>114</v>
      </c>
      <c r="F409" s="30"/>
      <c r="G409" s="30"/>
      <c r="H409" s="30" t="s">
        <v>188</v>
      </c>
      <c r="I409" s="30" t="s">
        <v>14</v>
      </c>
      <c r="J409" s="30">
        <f ca="1">DB!R403</f>
        <v>736</v>
      </c>
      <c r="K409" s="30">
        <f ca="1">DB!S403</f>
        <v>816</v>
      </c>
      <c r="L409" s="30">
        <f ca="1">DB!T403</f>
        <v>906</v>
      </c>
      <c r="M409" s="30">
        <f ca="1">DB!U403</f>
        <v>984</v>
      </c>
      <c r="N409" s="30" t="s">
        <v>37</v>
      </c>
      <c r="P409" s="2"/>
      <c r="Q409" s="2"/>
      <c r="R409" s="2"/>
      <c r="S409" s="2"/>
    </row>
    <row r="410" spans="2:19" x14ac:dyDescent="0.35">
      <c r="B410" s="30" t="s">
        <v>122</v>
      </c>
      <c r="C410" s="30" t="s">
        <v>123</v>
      </c>
      <c r="D410" s="30" t="s">
        <v>7</v>
      </c>
      <c r="E410" s="30" t="s">
        <v>114</v>
      </c>
      <c r="F410" s="30"/>
      <c r="G410" s="30"/>
      <c r="H410" s="30" t="s">
        <v>188</v>
      </c>
      <c r="I410" s="30" t="s">
        <v>115</v>
      </c>
      <c r="J410" s="30">
        <f ca="1">DB!R404</f>
        <v>736</v>
      </c>
      <c r="K410" s="30">
        <f ca="1">DB!S404</f>
        <v>816</v>
      </c>
      <c r="L410" s="30">
        <f ca="1">DB!T404</f>
        <v>906</v>
      </c>
      <c r="M410" s="30">
        <f ca="1">DB!U404</f>
        <v>984</v>
      </c>
      <c r="N410" s="30" t="s">
        <v>37</v>
      </c>
      <c r="P410" s="2"/>
      <c r="Q410" s="2"/>
      <c r="R410" s="2"/>
      <c r="S410" s="2"/>
    </row>
    <row r="411" spans="2:19" x14ac:dyDescent="0.35">
      <c r="B411" s="30" t="s">
        <v>122</v>
      </c>
      <c r="C411" s="30" t="s">
        <v>123</v>
      </c>
      <c r="D411" s="30" t="s">
        <v>7</v>
      </c>
      <c r="E411" s="30" t="s">
        <v>114</v>
      </c>
      <c r="F411" s="30"/>
      <c r="G411" s="30"/>
      <c r="H411" s="30" t="s">
        <v>188</v>
      </c>
      <c r="I411" s="30" t="s">
        <v>15</v>
      </c>
      <c r="J411" s="30">
        <f ca="1">DB!R405</f>
        <v>736</v>
      </c>
      <c r="K411" s="30">
        <f ca="1">DB!S405</f>
        <v>816</v>
      </c>
      <c r="L411" s="30">
        <f ca="1">DB!T405</f>
        <v>906</v>
      </c>
      <c r="M411" s="30">
        <f ca="1">DB!U405</f>
        <v>984</v>
      </c>
      <c r="N411" s="30" t="s">
        <v>37</v>
      </c>
      <c r="P411" s="2"/>
      <c r="Q411" s="2"/>
      <c r="R411" s="2"/>
      <c r="S411" s="2"/>
    </row>
    <row r="412" spans="2:19" x14ac:dyDescent="0.35">
      <c r="B412" s="30" t="s">
        <v>122</v>
      </c>
      <c r="C412" s="30" t="s">
        <v>123</v>
      </c>
      <c r="D412" s="30" t="s">
        <v>7</v>
      </c>
      <c r="E412" s="30" t="s">
        <v>116</v>
      </c>
      <c r="F412" s="30"/>
      <c r="G412" s="30"/>
      <c r="H412" s="30" t="s">
        <v>188</v>
      </c>
      <c r="I412" s="30" t="s">
        <v>45</v>
      </c>
      <c r="J412" s="30">
        <f ca="1">DB!R406</f>
        <v>852</v>
      </c>
      <c r="K412" s="30">
        <f ca="1">DB!S406</f>
        <v>946</v>
      </c>
      <c r="L412" s="30">
        <f ca="1">DB!T406</f>
        <v>1050</v>
      </c>
      <c r="M412" s="30">
        <f ca="1">DB!U406</f>
        <v>1161</v>
      </c>
      <c r="N412" s="30" t="s">
        <v>37</v>
      </c>
      <c r="P412" s="2"/>
      <c r="Q412" s="2"/>
      <c r="R412" s="2"/>
      <c r="S412" s="2"/>
    </row>
    <row r="413" spans="2:19" x14ac:dyDescent="0.35">
      <c r="B413" s="30" t="s">
        <v>122</v>
      </c>
      <c r="C413" s="30" t="s">
        <v>123</v>
      </c>
      <c r="D413" s="30" t="s">
        <v>7</v>
      </c>
      <c r="E413" s="30" t="s">
        <v>116</v>
      </c>
      <c r="F413" s="30"/>
      <c r="G413" s="30"/>
      <c r="H413" s="30" t="s">
        <v>188</v>
      </c>
      <c r="I413" s="30" t="s">
        <v>117</v>
      </c>
      <c r="J413" s="30">
        <f ca="1">DB!R407</f>
        <v>852</v>
      </c>
      <c r="K413" s="30">
        <f ca="1">DB!S407</f>
        <v>946</v>
      </c>
      <c r="L413" s="30">
        <f ca="1">DB!T407</f>
        <v>1050</v>
      </c>
      <c r="M413" s="30">
        <f ca="1">DB!U407</f>
        <v>1161</v>
      </c>
      <c r="N413" s="30" t="s">
        <v>37</v>
      </c>
      <c r="P413" s="2"/>
      <c r="Q413" s="2"/>
      <c r="R413" s="2"/>
      <c r="S413" s="2"/>
    </row>
    <row r="414" spans="2:19" x14ac:dyDescent="0.35">
      <c r="B414" s="30" t="s">
        <v>122</v>
      </c>
      <c r="C414" s="30" t="s">
        <v>123</v>
      </c>
      <c r="D414" s="30" t="s">
        <v>7</v>
      </c>
      <c r="E414" s="30" t="s">
        <v>116</v>
      </c>
      <c r="F414" s="30"/>
      <c r="G414" s="30"/>
      <c r="H414" s="30" t="s">
        <v>188</v>
      </c>
      <c r="I414" s="30" t="s">
        <v>16</v>
      </c>
      <c r="J414" s="30">
        <f ca="1">DB!R408</f>
        <v>852</v>
      </c>
      <c r="K414" s="30">
        <f ca="1">DB!S408</f>
        <v>946</v>
      </c>
      <c r="L414" s="30">
        <f ca="1">DB!T408</f>
        <v>1050</v>
      </c>
      <c r="M414" s="30">
        <f ca="1">DB!U408</f>
        <v>1161</v>
      </c>
      <c r="N414" s="30" t="s">
        <v>37</v>
      </c>
      <c r="P414" s="2"/>
      <c r="Q414" s="2"/>
      <c r="R414" s="2"/>
      <c r="S414" s="2"/>
    </row>
    <row r="415" spans="2:19" x14ac:dyDescent="0.35">
      <c r="B415" s="30" t="s">
        <v>122</v>
      </c>
      <c r="C415" s="30" t="s">
        <v>123</v>
      </c>
      <c r="D415" s="30" t="s">
        <v>7</v>
      </c>
      <c r="E415" s="30" t="s">
        <v>46</v>
      </c>
      <c r="F415" s="30"/>
      <c r="G415" s="30"/>
      <c r="H415" s="30" t="s">
        <v>188</v>
      </c>
      <c r="I415" s="30" t="s">
        <v>47</v>
      </c>
      <c r="J415" s="30">
        <f ca="1">DB!R409</f>
        <v>579</v>
      </c>
      <c r="K415" s="30">
        <f ca="1">DB!S409</f>
        <v>644</v>
      </c>
      <c r="L415" s="30">
        <f ca="1">DB!T409</f>
        <v>699</v>
      </c>
      <c r="M415" s="30">
        <f ca="1">DB!U409</f>
        <v>788</v>
      </c>
      <c r="N415" s="30" t="s">
        <v>37</v>
      </c>
      <c r="P415" s="2"/>
      <c r="Q415" s="2"/>
      <c r="R415" s="2"/>
      <c r="S415" s="2"/>
    </row>
    <row r="416" spans="2:19" x14ac:dyDescent="0.35">
      <c r="B416" s="30" t="s">
        <v>124</v>
      </c>
      <c r="C416" s="30" t="s">
        <v>69</v>
      </c>
      <c r="D416" s="30" t="s">
        <v>4</v>
      </c>
      <c r="E416" s="30" t="s">
        <v>36</v>
      </c>
      <c r="F416" s="30"/>
      <c r="G416" s="30"/>
      <c r="H416" s="30" t="s">
        <v>188</v>
      </c>
      <c r="I416" s="30" t="s">
        <v>9</v>
      </c>
      <c r="J416" s="30">
        <f ca="1">DB!R410</f>
        <v>864</v>
      </c>
      <c r="K416" s="30">
        <f ca="1">DB!S410</f>
        <v>959</v>
      </c>
      <c r="L416" s="30">
        <f ca="1">DB!T410</f>
        <v>1066</v>
      </c>
      <c r="M416" s="30">
        <f ca="1">DB!U410</f>
        <v>1361</v>
      </c>
      <c r="N416" s="30" t="s">
        <v>37</v>
      </c>
      <c r="P416" s="2"/>
      <c r="Q416" s="2"/>
      <c r="R416" s="2"/>
      <c r="S416" s="2"/>
    </row>
    <row r="417" spans="2:19" x14ac:dyDescent="0.35">
      <c r="B417" s="30" t="s">
        <v>124</v>
      </c>
      <c r="C417" s="30" t="s">
        <v>69</v>
      </c>
      <c r="D417" s="30" t="s">
        <v>4</v>
      </c>
      <c r="E417" s="30" t="s">
        <v>36</v>
      </c>
      <c r="F417" s="30"/>
      <c r="G417" s="30"/>
      <c r="H417" s="30" t="s">
        <v>188</v>
      </c>
      <c r="I417" s="30" t="s">
        <v>106</v>
      </c>
      <c r="J417" s="30">
        <f ca="1">DB!R411</f>
        <v>864</v>
      </c>
      <c r="K417" s="30">
        <f ca="1">DB!S411</f>
        <v>959</v>
      </c>
      <c r="L417" s="30">
        <f ca="1">DB!T411</f>
        <v>1066</v>
      </c>
      <c r="M417" s="30">
        <f ca="1">DB!U411</f>
        <v>1361</v>
      </c>
      <c r="N417" s="30" t="s">
        <v>37</v>
      </c>
      <c r="P417" s="2"/>
      <c r="Q417" s="2"/>
      <c r="R417" s="2"/>
      <c r="S417" s="2"/>
    </row>
    <row r="418" spans="2:19" x14ac:dyDescent="0.35">
      <c r="B418" s="30" t="s">
        <v>124</v>
      </c>
      <c r="C418" s="30" t="s">
        <v>69</v>
      </c>
      <c r="D418" s="30" t="s">
        <v>4</v>
      </c>
      <c r="E418" s="30" t="s">
        <v>36</v>
      </c>
      <c r="F418" s="30"/>
      <c r="G418" s="30"/>
      <c r="H418" s="30" t="s">
        <v>188</v>
      </c>
      <c r="I418" s="30" t="s">
        <v>107</v>
      </c>
      <c r="J418" s="30">
        <f ca="1">DB!R412</f>
        <v>864</v>
      </c>
      <c r="K418" s="30">
        <f ca="1">DB!S412</f>
        <v>959</v>
      </c>
      <c r="L418" s="30">
        <f ca="1">DB!T412</f>
        <v>1066</v>
      </c>
      <c r="M418" s="30">
        <f ca="1">DB!U412</f>
        <v>1361</v>
      </c>
      <c r="N418" s="30" t="s">
        <v>37</v>
      </c>
      <c r="P418" s="2"/>
      <c r="Q418" s="2"/>
      <c r="R418" s="2"/>
      <c r="S418" s="2"/>
    </row>
    <row r="419" spans="2:19" x14ac:dyDescent="0.35">
      <c r="B419" s="30" t="s">
        <v>124</v>
      </c>
      <c r="C419" s="30" t="s">
        <v>69</v>
      </c>
      <c r="D419" s="30" t="s">
        <v>4</v>
      </c>
      <c r="E419" s="30" t="s">
        <v>36</v>
      </c>
      <c r="F419" s="30"/>
      <c r="G419" s="30"/>
      <c r="H419" s="30" t="s">
        <v>188</v>
      </c>
      <c r="I419" s="30" t="s">
        <v>108</v>
      </c>
      <c r="J419" s="30">
        <f ca="1">DB!R413</f>
        <v>864</v>
      </c>
      <c r="K419" s="30">
        <f ca="1">DB!S413</f>
        <v>959</v>
      </c>
      <c r="L419" s="30">
        <f ca="1">DB!T413</f>
        <v>1066</v>
      </c>
      <c r="M419" s="30">
        <f ca="1">DB!U413</f>
        <v>1361</v>
      </c>
      <c r="N419" s="30" t="s">
        <v>37</v>
      </c>
      <c r="P419" s="2"/>
      <c r="Q419" s="2"/>
      <c r="R419" s="2"/>
      <c r="S419" s="2"/>
    </row>
    <row r="420" spans="2:19" x14ac:dyDescent="0.35">
      <c r="B420" s="30" t="s">
        <v>124</v>
      </c>
      <c r="C420" s="30" t="s">
        <v>69</v>
      </c>
      <c r="D420" s="30" t="s">
        <v>4</v>
      </c>
      <c r="E420" s="30" t="s">
        <v>38</v>
      </c>
      <c r="F420" s="30"/>
      <c r="G420" s="30"/>
      <c r="H420" s="30" t="s">
        <v>188</v>
      </c>
      <c r="I420" s="30" t="s">
        <v>10</v>
      </c>
      <c r="J420" s="30">
        <f ca="1">DB!R414</f>
        <v>864</v>
      </c>
      <c r="K420" s="30">
        <f ca="1">DB!S414</f>
        <v>959</v>
      </c>
      <c r="L420" s="30">
        <f ca="1">DB!T414</f>
        <v>1066</v>
      </c>
      <c r="M420" s="30">
        <f ca="1">DB!U414</f>
        <v>1239</v>
      </c>
      <c r="N420" s="30" t="s">
        <v>37</v>
      </c>
      <c r="P420" s="2"/>
      <c r="Q420" s="2"/>
      <c r="R420" s="2"/>
      <c r="S420" s="2"/>
    </row>
    <row r="421" spans="2:19" x14ac:dyDescent="0.35">
      <c r="B421" s="30" t="s">
        <v>124</v>
      </c>
      <c r="C421" s="30" t="s">
        <v>69</v>
      </c>
      <c r="D421" s="30" t="s">
        <v>4</v>
      </c>
      <c r="E421" s="30" t="s">
        <v>38</v>
      </c>
      <c r="F421" s="30"/>
      <c r="G421" s="30"/>
      <c r="H421" s="30" t="s">
        <v>188</v>
      </c>
      <c r="I421" s="30" t="s">
        <v>11</v>
      </c>
      <c r="J421" s="30">
        <f ca="1">DB!R415</f>
        <v>864</v>
      </c>
      <c r="K421" s="30">
        <f ca="1">DB!S415</f>
        <v>959</v>
      </c>
      <c r="L421" s="30">
        <f ca="1">DB!T415</f>
        <v>1066</v>
      </c>
      <c r="M421" s="30">
        <f ca="1">DB!U415</f>
        <v>1239</v>
      </c>
      <c r="N421" s="30" t="s">
        <v>37</v>
      </c>
      <c r="P421" s="2"/>
      <c r="Q421" s="2"/>
      <c r="R421" s="2"/>
      <c r="S421" s="2"/>
    </row>
    <row r="422" spans="2:19" x14ac:dyDescent="0.35">
      <c r="B422" s="30" t="s">
        <v>124</v>
      </c>
      <c r="C422" s="30" t="s">
        <v>69</v>
      </c>
      <c r="D422" s="30" t="s">
        <v>4</v>
      </c>
      <c r="E422" s="30" t="s">
        <v>38</v>
      </c>
      <c r="F422" s="30"/>
      <c r="G422" s="30"/>
      <c r="H422" s="30" t="s">
        <v>188</v>
      </c>
      <c r="I422" s="30" t="s">
        <v>109</v>
      </c>
      <c r="J422" s="30">
        <f ca="1">DB!R416</f>
        <v>864</v>
      </c>
      <c r="K422" s="30">
        <f ca="1">DB!S416</f>
        <v>959</v>
      </c>
      <c r="L422" s="30">
        <f ca="1">DB!T416</f>
        <v>1066</v>
      </c>
      <c r="M422" s="30">
        <f ca="1">DB!U416</f>
        <v>1239</v>
      </c>
      <c r="N422" s="30" t="s">
        <v>37</v>
      </c>
      <c r="P422" s="2"/>
      <c r="Q422" s="2"/>
      <c r="R422" s="2"/>
      <c r="S422" s="2"/>
    </row>
    <row r="423" spans="2:19" x14ac:dyDescent="0.35">
      <c r="B423" s="30" t="s">
        <v>124</v>
      </c>
      <c r="C423" s="30" t="s">
        <v>69</v>
      </c>
      <c r="D423" s="30" t="s">
        <v>4</v>
      </c>
      <c r="E423" s="30" t="s">
        <v>38</v>
      </c>
      <c r="F423" s="30"/>
      <c r="G423" s="30"/>
      <c r="H423" s="30" t="s">
        <v>188</v>
      </c>
      <c r="I423" s="30" t="s">
        <v>110</v>
      </c>
      <c r="J423" s="30">
        <f ca="1">DB!R417</f>
        <v>864</v>
      </c>
      <c r="K423" s="30">
        <f ca="1">DB!S417</f>
        <v>959</v>
      </c>
      <c r="L423" s="30">
        <f ca="1">DB!T417</f>
        <v>1066</v>
      </c>
      <c r="M423" s="30">
        <f ca="1">DB!U417</f>
        <v>1239</v>
      </c>
      <c r="N423" s="30" t="s">
        <v>37</v>
      </c>
      <c r="P423" s="2"/>
      <c r="Q423" s="2"/>
      <c r="R423" s="2"/>
      <c r="S423" s="2"/>
    </row>
    <row r="424" spans="2:19" x14ac:dyDescent="0.35">
      <c r="B424" s="30" t="s">
        <v>124</v>
      </c>
      <c r="C424" s="30" t="s">
        <v>69</v>
      </c>
      <c r="D424" s="30" t="s">
        <v>4</v>
      </c>
      <c r="E424" s="30" t="s">
        <v>39</v>
      </c>
      <c r="F424" s="30"/>
      <c r="G424" s="30"/>
      <c r="H424" s="30" t="s">
        <v>188</v>
      </c>
      <c r="I424" s="30" t="s">
        <v>111</v>
      </c>
      <c r="J424" s="30">
        <f ca="1">DB!R418</f>
        <v>789</v>
      </c>
      <c r="K424" s="30">
        <f ca="1">DB!S418</f>
        <v>875</v>
      </c>
      <c r="L424" s="30">
        <f ca="1">DB!T418</f>
        <v>972</v>
      </c>
      <c r="M424" s="30">
        <f ca="1">DB!U418</f>
        <v>1094</v>
      </c>
      <c r="N424" s="30" t="s">
        <v>37</v>
      </c>
      <c r="P424" s="2"/>
      <c r="Q424" s="2"/>
      <c r="R424" s="2"/>
      <c r="S424" s="2"/>
    </row>
    <row r="425" spans="2:19" x14ac:dyDescent="0.35">
      <c r="B425" s="30" t="s">
        <v>124</v>
      </c>
      <c r="C425" s="30" t="s">
        <v>69</v>
      </c>
      <c r="D425" s="30" t="s">
        <v>4</v>
      </c>
      <c r="E425" s="30" t="s">
        <v>39</v>
      </c>
      <c r="F425" s="30"/>
      <c r="G425" s="30"/>
      <c r="H425" s="30" t="s">
        <v>188</v>
      </c>
      <c r="I425" s="30" t="s">
        <v>112</v>
      </c>
      <c r="J425" s="30">
        <f ca="1">DB!R419</f>
        <v>789</v>
      </c>
      <c r="K425" s="30">
        <f ca="1">DB!S419</f>
        <v>875</v>
      </c>
      <c r="L425" s="30">
        <f ca="1">DB!T419</f>
        <v>972</v>
      </c>
      <c r="M425" s="30">
        <f ca="1">DB!U419</f>
        <v>1094</v>
      </c>
      <c r="N425" s="30" t="s">
        <v>37</v>
      </c>
      <c r="P425" s="2"/>
      <c r="Q425" s="2"/>
      <c r="R425" s="2"/>
      <c r="S425" s="2"/>
    </row>
    <row r="426" spans="2:19" x14ac:dyDescent="0.35">
      <c r="B426" s="30" t="s">
        <v>124</v>
      </c>
      <c r="C426" s="30" t="s">
        <v>69</v>
      </c>
      <c r="D426" s="30" t="s">
        <v>4</v>
      </c>
      <c r="E426" s="30" t="s">
        <v>39</v>
      </c>
      <c r="F426" s="30"/>
      <c r="G426" s="30"/>
      <c r="H426" s="30" t="s">
        <v>188</v>
      </c>
      <c r="I426" s="30" t="s">
        <v>12</v>
      </c>
      <c r="J426" s="30">
        <f ca="1">DB!R420</f>
        <v>789</v>
      </c>
      <c r="K426" s="30">
        <f ca="1">DB!S420</f>
        <v>875</v>
      </c>
      <c r="L426" s="30">
        <f ca="1">DB!T420</f>
        <v>972</v>
      </c>
      <c r="M426" s="30">
        <f ca="1">DB!U420</f>
        <v>1094</v>
      </c>
      <c r="N426" s="30" t="s">
        <v>37</v>
      </c>
      <c r="P426" s="2"/>
      <c r="Q426" s="2"/>
      <c r="R426" s="2"/>
      <c r="S426" s="2"/>
    </row>
    <row r="427" spans="2:19" x14ac:dyDescent="0.35">
      <c r="B427" s="30" t="s">
        <v>124</v>
      </c>
      <c r="C427" s="30" t="s">
        <v>69</v>
      </c>
      <c r="D427" s="30" t="s">
        <v>4</v>
      </c>
      <c r="E427" s="30" t="s">
        <v>39</v>
      </c>
      <c r="F427" s="30"/>
      <c r="G427" s="30"/>
      <c r="H427" s="30" t="s">
        <v>188</v>
      </c>
      <c r="I427" s="30" t="s">
        <v>13</v>
      </c>
      <c r="J427" s="30">
        <f ca="1">DB!R421</f>
        <v>789</v>
      </c>
      <c r="K427" s="30">
        <f ca="1">DB!S421</f>
        <v>875</v>
      </c>
      <c r="L427" s="30">
        <f ca="1">DB!T421</f>
        <v>972</v>
      </c>
      <c r="M427" s="30">
        <f ca="1">DB!U421</f>
        <v>1094</v>
      </c>
      <c r="N427" s="30" t="s">
        <v>37</v>
      </c>
      <c r="P427" s="2"/>
      <c r="Q427" s="2"/>
      <c r="R427" s="2"/>
      <c r="S427" s="2"/>
    </row>
    <row r="428" spans="2:19" x14ac:dyDescent="0.35">
      <c r="B428" s="30" t="s">
        <v>124</v>
      </c>
      <c r="C428" s="30" t="s">
        <v>69</v>
      </c>
      <c r="D428" s="30" t="s">
        <v>4</v>
      </c>
      <c r="E428" s="30" t="s">
        <v>113</v>
      </c>
      <c r="F428" s="30"/>
      <c r="G428" s="30"/>
      <c r="H428" s="30" t="s">
        <v>188</v>
      </c>
      <c r="I428" s="30" t="s">
        <v>40</v>
      </c>
      <c r="J428" s="30">
        <f ca="1">DB!R422</f>
        <v>856</v>
      </c>
      <c r="K428" s="30">
        <f ca="1">DB!S422</f>
        <v>951</v>
      </c>
      <c r="L428" s="30">
        <f ca="1">DB!T422</f>
        <v>1056</v>
      </c>
      <c r="M428" s="30">
        <f ca="1">DB!U422</f>
        <v>1361</v>
      </c>
      <c r="N428" s="30" t="s">
        <v>37</v>
      </c>
      <c r="P428" s="2"/>
      <c r="Q428" s="2"/>
      <c r="R428" s="2"/>
      <c r="S428" s="2"/>
    </row>
    <row r="429" spans="2:19" x14ac:dyDescent="0.35">
      <c r="B429" s="30" t="s">
        <v>124</v>
      </c>
      <c r="C429" s="30" t="s">
        <v>69</v>
      </c>
      <c r="D429" s="30" t="s">
        <v>4</v>
      </c>
      <c r="E429" s="30" t="s">
        <v>113</v>
      </c>
      <c r="F429" s="30"/>
      <c r="G429" s="30"/>
      <c r="H429" s="30" t="s">
        <v>188</v>
      </c>
      <c r="I429" s="30" t="s">
        <v>41</v>
      </c>
      <c r="J429" s="30">
        <f ca="1">DB!R423</f>
        <v>856</v>
      </c>
      <c r="K429" s="30">
        <f ca="1">DB!S423</f>
        <v>951</v>
      </c>
      <c r="L429" s="30">
        <f ca="1">DB!T423</f>
        <v>1056</v>
      </c>
      <c r="M429" s="30">
        <f ca="1">DB!U423</f>
        <v>1361</v>
      </c>
      <c r="N429" s="30" t="s">
        <v>37</v>
      </c>
      <c r="P429" s="2"/>
      <c r="Q429" s="2"/>
      <c r="R429" s="2"/>
      <c r="S429" s="2"/>
    </row>
    <row r="430" spans="2:19" x14ac:dyDescent="0.35">
      <c r="B430" s="30" t="s">
        <v>124</v>
      </c>
      <c r="C430" s="30" t="s">
        <v>69</v>
      </c>
      <c r="D430" s="30" t="s">
        <v>4</v>
      </c>
      <c r="E430" s="30" t="s">
        <v>113</v>
      </c>
      <c r="F430" s="30"/>
      <c r="G430" s="30"/>
      <c r="H430" s="30" t="s">
        <v>188</v>
      </c>
      <c r="I430" s="30" t="s">
        <v>42</v>
      </c>
      <c r="J430" s="30">
        <f ca="1">DB!R424</f>
        <v>856</v>
      </c>
      <c r="K430" s="30">
        <f ca="1">DB!S424</f>
        <v>951</v>
      </c>
      <c r="L430" s="30">
        <f ca="1">DB!T424</f>
        <v>1056</v>
      </c>
      <c r="M430" s="30">
        <f ca="1">DB!U424</f>
        <v>1361</v>
      </c>
      <c r="N430" s="30" t="s">
        <v>37</v>
      </c>
      <c r="P430" s="2"/>
      <c r="Q430" s="2"/>
      <c r="R430" s="2"/>
      <c r="S430" s="2"/>
    </row>
    <row r="431" spans="2:19" x14ac:dyDescent="0.35">
      <c r="B431" s="30" t="s">
        <v>124</v>
      </c>
      <c r="C431" s="30" t="s">
        <v>69</v>
      </c>
      <c r="D431" s="30" t="s">
        <v>4</v>
      </c>
      <c r="E431" s="30" t="s">
        <v>113</v>
      </c>
      <c r="F431" s="30"/>
      <c r="G431" s="30"/>
      <c r="H431" s="30" t="s">
        <v>188</v>
      </c>
      <c r="I431" s="30" t="s">
        <v>43</v>
      </c>
      <c r="J431" s="30">
        <f ca="1">DB!R425</f>
        <v>856</v>
      </c>
      <c r="K431" s="30">
        <f ca="1">DB!S425</f>
        <v>951</v>
      </c>
      <c r="L431" s="30">
        <f ca="1">DB!T425</f>
        <v>1056</v>
      </c>
      <c r="M431" s="30">
        <f ca="1">DB!U425</f>
        <v>1361</v>
      </c>
      <c r="N431" s="30" t="s">
        <v>37</v>
      </c>
      <c r="P431" s="2"/>
      <c r="Q431" s="2"/>
      <c r="R431" s="2"/>
      <c r="S431" s="2"/>
    </row>
    <row r="432" spans="2:19" x14ac:dyDescent="0.35">
      <c r="B432" s="30" t="s">
        <v>124</v>
      </c>
      <c r="C432" s="30" t="s">
        <v>69</v>
      </c>
      <c r="D432" s="30" t="s">
        <v>4</v>
      </c>
      <c r="E432" s="30" t="s">
        <v>113</v>
      </c>
      <c r="F432" s="30"/>
      <c r="G432" s="30"/>
      <c r="H432" s="30" t="s">
        <v>188</v>
      </c>
      <c r="I432" s="30" t="s">
        <v>44</v>
      </c>
      <c r="J432" s="30">
        <f ca="1">DB!R426</f>
        <v>856</v>
      </c>
      <c r="K432" s="30">
        <f ca="1">DB!S426</f>
        <v>951</v>
      </c>
      <c r="L432" s="30">
        <f ca="1">DB!T426</f>
        <v>1056</v>
      </c>
      <c r="M432" s="30">
        <f ca="1">DB!U426</f>
        <v>1361</v>
      </c>
      <c r="N432" s="30" t="s">
        <v>37</v>
      </c>
      <c r="P432" s="2"/>
      <c r="Q432" s="2"/>
      <c r="R432" s="2"/>
      <c r="S432" s="2"/>
    </row>
    <row r="433" spans="2:19" x14ac:dyDescent="0.35">
      <c r="B433" s="30" t="s">
        <v>124</v>
      </c>
      <c r="C433" s="30" t="s">
        <v>69</v>
      </c>
      <c r="D433" s="30" t="s">
        <v>4</v>
      </c>
      <c r="E433" s="30" t="s">
        <v>114</v>
      </c>
      <c r="F433" s="30"/>
      <c r="G433" s="30"/>
      <c r="H433" s="30" t="s">
        <v>188</v>
      </c>
      <c r="I433" s="30" t="s">
        <v>14</v>
      </c>
      <c r="J433" s="30">
        <f ca="1">DB!R427</f>
        <v>998</v>
      </c>
      <c r="K433" s="30">
        <f ca="1">DB!S427</f>
        <v>1109</v>
      </c>
      <c r="L433" s="30">
        <f ca="1">DB!T427</f>
        <v>1232</v>
      </c>
      <c r="M433" s="30">
        <f ca="1">DB!U427</f>
        <v>1354</v>
      </c>
      <c r="N433" s="30" t="s">
        <v>37</v>
      </c>
      <c r="P433" s="2"/>
      <c r="Q433" s="2"/>
      <c r="R433" s="2"/>
      <c r="S433" s="2"/>
    </row>
    <row r="434" spans="2:19" x14ac:dyDescent="0.35">
      <c r="B434" s="30" t="s">
        <v>124</v>
      </c>
      <c r="C434" s="30" t="s">
        <v>69</v>
      </c>
      <c r="D434" s="30" t="s">
        <v>4</v>
      </c>
      <c r="E434" s="30" t="s">
        <v>114</v>
      </c>
      <c r="F434" s="30"/>
      <c r="G434" s="30"/>
      <c r="H434" s="30" t="s">
        <v>188</v>
      </c>
      <c r="I434" s="30" t="s">
        <v>115</v>
      </c>
      <c r="J434" s="30">
        <f ca="1">DB!R428</f>
        <v>998</v>
      </c>
      <c r="K434" s="30">
        <f ca="1">DB!S428</f>
        <v>1109</v>
      </c>
      <c r="L434" s="30">
        <f ca="1">DB!T428</f>
        <v>1232</v>
      </c>
      <c r="M434" s="30">
        <f ca="1">DB!U428</f>
        <v>1354</v>
      </c>
      <c r="N434" s="30" t="s">
        <v>37</v>
      </c>
      <c r="P434" s="2"/>
      <c r="Q434" s="2"/>
      <c r="R434" s="2"/>
      <c r="S434" s="2"/>
    </row>
    <row r="435" spans="2:19" x14ac:dyDescent="0.35">
      <c r="B435" s="30" t="s">
        <v>124</v>
      </c>
      <c r="C435" s="30" t="s">
        <v>69</v>
      </c>
      <c r="D435" s="30" t="s">
        <v>4</v>
      </c>
      <c r="E435" s="30" t="s">
        <v>114</v>
      </c>
      <c r="F435" s="30"/>
      <c r="G435" s="30"/>
      <c r="H435" s="30" t="s">
        <v>188</v>
      </c>
      <c r="I435" s="30" t="s">
        <v>15</v>
      </c>
      <c r="J435" s="30">
        <f ca="1">DB!R429</f>
        <v>998</v>
      </c>
      <c r="K435" s="30">
        <f ca="1">DB!S429</f>
        <v>1109</v>
      </c>
      <c r="L435" s="30">
        <f ca="1">DB!T429</f>
        <v>1232</v>
      </c>
      <c r="M435" s="30">
        <f ca="1">DB!U429</f>
        <v>1354</v>
      </c>
      <c r="N435" s="30" t="s">
        <v>37</v>
      </c>
      <c r="P435" s="2"/>
      <c r="Q435" s="2"/>
      <c r="R435" s="2"/>
      <c r="S435" s="2"/>
    </row>
    <row r="436" spans="2:19" x14ac:dyDescent="0.35">
      <c r="B436" s="30" t="s">
        <v>124</v>
      </c>
      <c r="C436" s="30" t="s">
        <v>69</v>
      </c>
      <c r="D436" s="30" t="s">
        <v>4</v>
      </c>
      <c r="E436" s="30" t="s">
        <v>116</v>
      </c>
      <c r="F436" s="30"/>
      <c r="G436" s="30"/>
      <c r="H436" s="30" t="s">
        <v>188</v>
      </c>
      <c r="I436" s="30" t="s">
        <v>45</v>
      </c>
      <c r="J436" s="30">
        <f ca="1">DB!R430</f>
        <v>774</v>
      </c>
      <c r="K436" s="30">
        <f ca="1">DB!S430</f>
        <v>860</v>
      </c>
      <c r="L436" s="30">
        <f ca="1">DB!T430</f>
        <v>955</v>
      </c>
      <c r="M436" s="30">
        <f ca="1">DB!U430</f>
        <v>1050</v>
      </c>
      <c r="N436" s="30" t="s">
        <v>37</v>
      </c>
      <c r="P436" s="2"/>
      <c r="Q436" s="2"/>
      <c r="R436" s="2"/>
      <c r="S436" s="2"/>
    </row>
    <row r="437" spans="2:19" x14ac:dyDescent="0.35">
      <c r="B437" s="30" t="s">
        <v>124</v>
      </c>
      <c r="C437" s="30" t="s">
        <v>69</v>
      </c>
      <c r="D437" s="30" t="s">
        <v>4</v>
      </c>
      <c r="E437" s="30" t="s">
        <v>116</v>
      </c>
      <c r="F437" s="30"/>
      <c r="G437" s="30"/>
      <c r="H437" s="30" t="s">
        <v>188</v>
      </c>
      <c r="I437" s="30" t="s">
        <v>117</v>
      </c>
      <c r="J437" s="30">
        <f ca="1">DB!R431</f>
        <v>774</v>
      </c>
      <c r="K437" s="30">
        <f ca="1">DB!S431</f>
        <v>860</v>
      </c>
      <c r="L437" s="30">
        <f ca="1">DB!T431</f>
        <v>955</v>
      </c>
      <c r="M437" s="30">
        <f ca="1">DB!U431</f>
        <v>1050</v>
      </c>
      <c r="N437" s="30" t="s">
        <v>37</v>
      </c>
      <c r="P437" s="2"/>
      <c r="Q437" s="2"/>
      <c r="R437" s="2"/>
      <c r="S437" s="2"/>
    </row>
    <row r="438" spans="2:19" x14ac:dyDescent="0.35">
      <c r="B438" s="30" t="s">
        <v>124</v>
      </c>
      <c r="C438" s="30" t="s">
        <v>69</v>
      </c>
      <c r="D438" s="30" t="s">
        <v>4</v>
      </c>
      <c r="E438" s="30" t="s">
        <v>116</v>
      </c>
      <c r="F438" s="30"/>
      <c r="G438" s="30"/>
      <c r="H438" s="30" t="s">
        <v>188</v>
      </c>
      <c r="I438" s="30" t="s">
        <v>16</v>
      </c>
      <c r="J438" s="30">
        <f ca="1">DB!R432</f>
        <v>774</v>
      </c>
      <c r="K438" s="30">
        <f ca="1">DB!S432</f>
        <v>860</v>
      </c>
      <c r="L438" s="30">
        <f ca="1">DB!T432</f>
        <v>955</v>
      </c>
      <c r="M438" s="30">
        <f ca="1">DB!U432</f>
        <v>1050</v>
      </c>
      <c r="N438" s="30" t="s">
        <v>37</v>
      </c>
      <c r="P438" s="2"/>
      <c r="Q438" s="2"/>
      <c r="R438" s="2"/>
      <c r="S438" s="2"/>
    </row>
    <row r="439" spans="2:19" x14ac:dyDescent="0.35">
      <c r="B439" s="30" t="s">
        <v>124</v>
      </c>
      <c r="C439" s="30" t="s">
        <v>69</v>
      </c>
      <c r="D439" s="30" t="s">
        <v>4</v>
      </c>
      <c r="E439" s="30" t="s">
        <v>46</v>
      </c>
      <c r="F439" s="30"/>
      <c r="G439" s="30"/>
      <c r="H439" s="30" t="s">
        <v>188</v>
      </c>
      <c r="I439" s="30" t="s">
        <v>47</v>
      </c>
      <c r="J439" s="30">
        <f ca="1">DB!R433</f>
        <v>746</v>
      </c>
      <c r="K439" s="30">
        <f ca="1">DB!S433</f>
        <v>828</v>
      </c>
      <c r="L439" s="30">
        <f ca="1">DB!T433</f>
        <v>944</v>
      </c>
      <c r="M439" s="30">
        <f ca="1">DB!U433</f>
        <v>1005</v>
      </c>
      <c r="N439" s="30" t="s">
        <v>37</v>
      </c>
      <c r="P439" s="2"/>
      <c r="Q439" s="2"/>
      <c r="R439" s="2"/>
      <c r="S439" s="2"/>
    </row>
    <row r="440" spans="2:19" x14ac:dyDescent="0.35">
      <c r="B440" s="30" t="s">
        <v>124</v>
      </c>
      <c r="C440" s="30" t="s">
        <v>69</v>
      </c>
      <c r="D440" s="30" t="s">
        <v>5</v>
      </c>
      <c r="E440" s="30" t="s">
        <v>36</v>
      </c>
      <c r="F440" s="30"/>
      <c r="G440" s="30"/>
      <c r="H440" s="30" t="s">
        <v>188</v>
      </c>
      <c r="I440" s="30" t="s">
        <v>9</v>
      </c>
      <c r="J440" s="30">
        <f ca="1">DB!R434</f>
        <v>887</v>
      </c>
      <c r="K440" s="30">
        <f ca="1">DB!S434</f>
        <v>985</v>
      </c>
      <c r="L440" s="30">
        <f ca="1">DB!T434</f>
        <v>1094</v>
      </c>
      <c r="M440" s="30">
        <f ca="1">DB!U434</f>
        <v>1365</v>
      </c>
      <c r="N440" s="30" t="s">
        <v>37</v>
      </c>
      <c r="P440" s="2"/>
      <c r="Q440" s="2"/>
      <c r="R440" s="2"/>
      <c r="S440" s="2"/>
    </row>
    <row r="441" spans="2:19" x14ac:dyDescent="0.35">
      <c r="B441" s="30" t="s">
        <v>124</v>
      </c>
      <c r="C441" s="30" t="s">
        <v>69</v>
      </c>
      <c r="D441" s="30" t="s">
        <v>5</v>
      </c>
      <c r="E441" s="30" t="s">
        <v>36</v>
      </c>
      <c r="F441" s="30"/>
      <c r="G441" s="30"/>
      <c r="H441" s="30" t="s">
        <v>188</v>
      </c>
      <c r="I441" s="30" t="s">
        <v>106</v>
      </c>
      <c r="J441" s="30">
        <f ca="1">DB!R435</f>
        <v>887</v>
      </c>
      <c r="K441" s="30">
        <f ca="1">DB!S435</f>
        <v>985</v>
      </c>
      <c r="L441" s="30">
        <f ca="1">DB!T435</f>
        <v>1094</v>
      </c>
      <c r="M441" s="30">
        <f ca="1">DB!U435</f>
        <v>1365</v>
      </c>
      <c r="N441" s="30" t="s">
        <v>37</v>
      </c>
      <c r="P441" s="2"/>
      <c r="Q441" s="2"/>
      <c r="R441" s="2"/>
      <c r="S441" s="2"/>
    </row>
    <row r="442" spans="2:19" x14ac:dyDescent="0.35">
      <c r="B442" s="30" t="s">
        <v>124</v>
      </c>
      <c r="C442" s="30" t="s">
        <v>69</v>
      </c>
      <c r="D442" s="30" t="s">
        <v>5</v>
      </c>
      <c r="E442" s="30" t="s">
        <v>36</v>
      </c>
      <c r="F442" s="30"/>
      <c r="G442" s="30"/>
      <c r="H442" s="30" t="s">
        <v>188</v>
      </c>
      <c r="I442" s="30" t="s">
        <v>107</v>
      </c>
      <c r="J442" s="30">
        <f ca="1">DB!R436</f>
        <v>887</v>
      </c>
      <c r="K442" s="30">
        <f ca="1">DB!S436</f>
        <v>985</v>
      </c>
      <c r="L442" s="30">
        <f ca="1">DB!T436</f>
        <v>1094</v>
      </c>
      <c r="M442" s="30">
        <f ca="1">DB!U436</f>
        <v>1365</v>
      </c>
      <c r="N442" s="30" t="s">
        <v>37</v>
      </c>
      <c r="P442" s="2"/>
      <c r="Q442" s="2"/>
      <c r="R442" s="2"/>
      <c r="S442" s="2"/>
    </row>
    <row r="443" spans="2:19" x14ac:dyDescent="0.35">
      <c r="B443" s="30" t="s">
        <v>124</v>
      </c>
      <c r="C443" s="30" t="s">
        <v>69</v>
      </c>
      <c r="D443" s="30" t="s">
        <v>5</v>
      </c>
      <c r="E443" s="30" t="s">
        <v>36</v>
      </c>
      <c r="F443" s="30"/>
      <c r="G443" s="30"/>
      <c r="H443" s="30" t="s">
        <v>188</v>
      </c>
      <c r="I443" s="30" t="s">
        <v>108</v>
      </c>
      <c r="J443" s="30">
        <f ca="1">DB!R437</f>
        <v>887</v>
      </c>
      <c r="K443" s="30">
        <f ca="1">DB!S437</f>
        <v>985</v>
      </c>
      <c r="L443" s="30">
        <f ca="1">DB!T437</f>
        <v>1094</v>
      </c>
      <c r="M443" s="30">
        <f ca="1">DB!U437</f>
        <v>1365</v>
      </c>
      <c r="N443" s="30" t="s">
        <v>37</v>
      </c>
      <c r="P443" s="2"/>
      <c r="Q443" s="2"/>
      <c r="R443" s="2"/>
      <c r="S443" s="2"/>
    </row>
    <row r="444" spans="2:19" x14ac:dyDescent="0.35">
      <c r="B444" s="30" t="s">
        <v>124</v>
      </c>
      <c r="C444" s="30" t="s">
        <v>69</v>
      </c>
      <c r="D444" s="30" t="s">
        <v>5</v>
      </c>
      <c r="E444" s="30" t="s">
        <v>38</v>
      </c>
      <c r="F444" s="30"/>
      <c r="G444" s="30"/>
      <c r="H444" s="30" t="s">
        <v>188</v>
      </c>
      <c r="I444" s="30" t="s">
        <v>10</v>
      </c>
      <c r="J444" s="30">
        <f ca="1">DB!R438</f>
        <v>869</v>
      </c>
      <c r="K444" s="30">
        <f ca="1">DB!S438</f>
        <v>965</v>
      </c>
      <c r="L444" s="30">
        <f ca="1">DB!T438</f>
        <v>1071</v>
      </c>
      <c r="M444" s="30">
        <f ca="1">DB!U438</f>
        <v>1238</v>
      </c>
      <c r="N444" s="30" t="s">
        <v>37</v>
      </c>
      <c r="P444" s="2"/>
      <c r="Q444" s="2"/>
      <c r="R444" s="2"/>
      <c r="S444" s="2"/>
    </row>
    <row r="445" spans="2:19" x14ac:dyDescent="0.35">
      <c r="B445" s="30" t="s">
        <v>124</v>
      </c>
      <c r="C445" s="30" t="s">
        <v>69</v>
      </c>
      <c r="D445" s="30" t="s">
        <v>5</v>
      </c>
      <c r="E445" s="30" t="s">
        <v>38</v>
      </c>
      <c r="F445" s="30"/>
      <c r="G445" s="30"/>
      <c r="H445" s="30" t="s">
        <v>188</v>
      </c>
      <c r="I445" s="30" t="s">
        <v>11</v>
      </c>
      <c r="J445" s="30">
        <f ca="1">DB!R439</f>
        <v>869</v>
      </c>
      <c r="K445" s="30">
        <f ca="1">DB!S439</f>
        <v>965</v>
      </c>
      <c r="L445" s="30">
        <f ca="1">DB!T439</f>
        <v>1071</v>
      </c>
      <c r="M445" s="30">
        <f ca="1">DB!U439</f>
        <v>1238</v>
      </c>
      <c r="N445" s="30" t="s">
        <v>37</v>
      </c>
      <c r="P445" s="2"/>
      <c r="Q445" s="2"/>
      <c r="R445" s="2"/>
      <c r="S445" s="2"/>
    </row>
    <row r="446" spans="2:19" x14ac:dyDescent="0.35">
      <c r="B446" s="30" t="s">
        <v>124</v>
      </c>
      <c r="C446" s="30" t="s">
        <v>69</v>
      </c>
      <c r="D446" s="30" t="s">
        <v>5</v>
      </c>
      <c r="E446" s="30" t="s">
        <v>38</v>
      </c>
      <c r="F446" s="30"/>
      <c r="G446" s="30"/>
      <c r="H446" s="30" t="s">
        <v>188</v>
      </c>
      <c r="I446" s="30" t="s">
        <v>109</v>
      </c>
      <c r="J446" s="30">
        <f ca="1">DB!R440</f>
        <v>869</v>
      </c>
      <c r="K446" s="30">
        <f ca="1">DB!S440</f>
        <v>965</v>
      </c>
      <c r="L446" s="30">
        <f ca="1">DB!T440</f>
        <v>1071</v>
      </c>
      <c r="M446" s="30">
        <f ca="1">DB!U440</f>
        <v>1238</v>
      </c>
      <c r="N446" s="30" t="s">
        <v>37</v>
      </c>
      <c r="P446" s="2"/>
      <c r="Q446" s="2"/>
      <c r="R446" s="2"/>
      <c r="S446" s="2"/>
    </row>
    <row r="447" spans="2:19" x14ac:dyDescent="0.35">
      <c r="B447" s="30" t="s">
        <v>124</v>
      </c>
      <c r="C447" s="30" t="s">
        <v>69</v>
      </c>
      <c r="D447" s="30" t="s">
        <v>5</v>
      </c>
      <c r="E447" s="30" t="s">
        <v>38</v>
      </c>
      <c r="F447" s="30"/>
      <c r="G447" s="30"/>
      <c r="H447" s="30" t="s">
        <v>188</v>
      </c>
      <c r="I447" s="30" t="s">
        <v>110</v>
      </c>
      <c r="J447" s="30">
        <f ca="1">DB!R441</f>
        <v>869</v>
      </c>
      <c r="K447" s="30">
        <f ca="1">DB!S441</f>
        <v>965</v>
      </c>
      <c r="L447" s="30">
        <f ca="1">DB!T441</f>
        <v>1071</v>
      </c>
      <c r="M447" s="30">
        <f ca="1">DB!U441</f>
        <v>1238</v>
      </c>
      <c r="N447" s="30" t="s">
        <v>37</v>
      </c>
      <c r="P447" s="2"/>
      <c r="Q447" s="2"/>
      <c r="R447" s="2"/>
      <c r="S447" s="2"/>
    </row>
    <row r="448" spans="2:19" x14ac:dyDescent="0.35">
      <c r="B448" s="30" t="s">
        <v>124</v>
      </c>
      <c r="C448" s="30" t="s">
        <v>69</v>
      </c>
      <c r="D448" s="30" t="s">
        <v>5</v>
      </c>
      <c r="E448" s="30" t="s">
        <v>39</v>
      </c>
      <c r="F448" s="30"/>
      <c r="G448" s="30"/>
      <c r="H448" s="30" t="s">
        <v>188</v>
      </c>
      <c r="I448" s="30" t="s">
        <v>111</v>
      </c>
      <c r="J448" s="30">
        <f ca="1">DB!R442</f>
        <v>779</v>
      </c>
      <c r="K448" s="30">
        <f ca="1">DB!S442</f>
        <v>865</v>
      </c>
      <c r="L448" s="30">
        <f ca="1">DB!T442</f>
        <v>961</v>
      </c>
      <c r="M448" s="30">
        <f ca="1">DB!U442</f>
        <v>1083</v>
      </c>
      <c r="N448" s="30" t="s">
        <v>37</v>
      </c>
      <c r="P448" s="2"/>
      <c r="Q448" s="2"/>
      <c r="R448" s="2"/>
      <c r="S448" s="2"/>
    </row>
    <row r="449" spans="2:19" x14ac:dyDescent="0.35">
      <c r="B449" s="30" t="s">
        <v>124</v>
      </c>
      <c r="C449" s="30" t="s">
        <v>69</v>
      </c>
      <c r="D449" s="30" t="s">
        <v>5</v>
      </c>
      <c r="E449" s="30" t="s">
        <v>39</v>
      </c>
      <c r="F449" s="30"/>
      <c r="G449" s="30"/>
      <c r="H449" s="30" t="s">
        <v>188</v>
      </c>
      <c r="I449" s="30" t="s">
        <v>112</v>
      </c>
      <c r="J449" s="30">
        <f ca="1">DB!R443</f>
        <v>779</v>
      </c>
      <c r="K449" s="30">
        <f ca="1">DB!S443</f>
        <v>865</v>
      </c>
      <c r="L449" s="30">
        <f ca="1">DB!T443</f>
        <v>961</v>
      </c>
      <c r="M449" s="30">
        <f ca="1">DB!U443</f>
        <v>1083</v>
      </c>
      <c r="N449" s="30" t="s">
        <v>37</v>
      </c>
      <c r="P449" s="2"/>
      <c r="Q449" s="2"/>
      <c r="R449" s="2"/>
      <c r="S449" s="2"/>
    </row>
    <row r="450" spans="2:19" x14ac:dyDescent="0.35">
      <c r="B450" s="30" t="s">
        <v>124</v>
      </c>
      <c r="C450" s="30" t="s">
        <v>69</v>
      </c>
      <c r="D450" s="30" t="s">
        <v>5</v>
      </c>
      <c r="E450" s="30" t="s">
        <v>39</v>
      </c>
      <c r="F450" s="30"/>
      <c r="G450" s="30"/>
      <c r="H450" s="30" t="s">
        <v>188</v>
      </c>
      <c r="I450" s="30" t="s">
        <v>12</v>
      </c>
      <c r="J450" s="30">
        <f ca="1">DB!R444</f>
        <v>779</v>
      </c>
      <c r="K450" s="30">
        <f ca="1">DB!S444</f>
        <v>865</v>
      </c>
      <c r="L450" s="30">
        <f ca="1">DB!T444</f>
        <v>961</v>
      </c>
      <c r="M450" s="30">
        <f ca="1">DB!U444</f>
        <v>1083</v>
      </c>
      <c r="N450" s="30" t="s">
        <v>37</v>
      </c>
      <c r="P450" s="2"/>
      <c r="Q450" s="2"/>
      <c r="R450" s="2"/>
      <c r="S450" s="2"/>
    </row>
    <row r="451" spans="2:19" x14ac:dyDescent="0.35">
      <c r="B451" s="30" t="s">
        <v>124</v>
      </c>
      <c r="C451" s="30" t="s">
        <v>69</v>
      </c>
      <c r="D451" s="30" t="s">
        <v>5</v>
      </c>
      <c r="E451" s="30" t="s">
        <v>39</v>
      </c>
      <c r="F451" s="30"/>
      <c r="G451" s="30"/>
      <c r="H451" s="30" t="s">
        <v>188</v>
      </c>
      <c r="I451" s="30" t="s">
        <v>13</v>
      </c>
      <c r="J451" s="30">
        <f ca="1">DB!R445</f>
        <v>779</v>
      </c>
      <c r="K451" s="30">
        <f ca="1">DB!S445</f>
        <v>865</v>
      </c>
      <c r="L451" s="30">
        <f ca="1">DB!T445</f>
        <v>961</v>
      </c>
      <c r="M451" s="30">
        <f ca="1">DB!U445</f>
        <v>1083</v>
      </c>
      <c r="N451" s="30" t="s">
        <v>37</v>
      </c>
      <c r="P451" s="2"/>
      <c r="Q451" s="2"/>
      <c r="R451" s="2"/>
      <c r="S451" s="2"/>
    </row>
    <row r="452" spans="2:19" x14ac:dyDescent="0.35">
      <c r="B452" s="30" t="s">
        <v>124</v>
      </c>
      <c r="C452" s="30" t="s">
        <v>69</v>
      </c>
      <c r="D452" s="30" t="s">
        <v>5</v>
      </c>
      <c r="E452" s="30" t="s">
        <v>113</v>
      </c>
      <c r="F452" s="30"/>
      <c r="G452" s="30"/>
      <c r="H452" s="30" t="s">
        <v>188</v>
      </c>
      <c r="I452" s="30" t="s">
        <v>40</v>
      </c>
      <c r="J452" s="30">
        <f ca="1">DB!R446</f>
        <v>864</v>
      </c>
      <c r="K452" s="30">
        <f ca="1">DB!S446</f>
        <v>959</v>
      </c>
      <c r="L452" s="30">
        <f ca="1">DB!T446</f>
        <v>1066</v>
      </c>
      <c r="M452" s="30">
        <f ca="1">DB!U446</f>
        <v>1360</v>
      </c>
      <c r="N452" s="30" t="s">
        <v>37</v>
      </c>
      <c r="P452" s="2"/>
      <c r="Q452" s="2"/>
      <c r="R452" s="2"/>
      <c r="S452" s="2"/>
    </row>
    <row r="453" spans="2:19" x14ac:dyDescent="0.35">
      <c r="B453" s="30" t="s">
        <v>124</v>
      </c>
      <c r="C453" s="30" t="s">
        <v>69</v>
      </c>
      <c r="D453" s="30" t="s">
        <v>5</v>
      </c>
      <c r="E453" s="30" t="s">
        <v>113</v>
      </c>
      <c r="F453" s="30"/>
      <c r="G453" s="30"/>
      <c r="H453" s="30" t="s">
        <v>188</v>
      </c>
      <c r="I453" s="30" t="s">
        <v>41</v>
      </c>
      <c r="J453" s="30">
        <f ca="1">DB!R447</f>
        <v>864</v>
      </c>
      <c r="K453" s="30">
        <f ca="1">DB!S447</f>
        <v>959</v>
      </c>
      <c r="L453" s="30">
        <f ca="1">DB!T447</f>
        <v>1066</v>
      </c>
      <c r="M453" s="30">
        <f ca="1">DB!U447</f>
        <v>1360</v>
      </c>
      <c r="N453" s="30" t="s">
        <v>37</v>
      </c>
      <c r="P453" s="2"/>
      <c r="Q453" s="2"/>
      <c r="R453" s="2"/>
      <c r="S453" s="2"/>
    </row>
    <row r="454" spans="2:19" x14ac:dyDescent="0.35">
      <c r="B454" s="30" t="s">
        <v>124</v>
      </c>
      <c r="C454" s="30" t="s">
        <v>69</v>
      </c>
      <c r="D454" s="30" t="s">
        <v>5</v>
      </c>
      <c r="E454" s="30" t="s">
        <v>113</v>
      </c>
      <c r="F454" s="30"/>
      <c r="G454" s="30"/>
      <c r="H454" s="30" t="s">
        <v>188</v>
      </c>
      <c r="I454" s="30" t="s">
        <v>42</v>
      </c>
      <c r="J454" s="30">
        <f ca="1">DB!R448</f>
        <v>864</v>
      </c>
      <c r="K454" s="30">
        <f ca="1">DB!S448</f>
        <v>959</v>
      </c>
      <c r="L454" s="30">
        <f ca="1">DB!T448</f>
        <v>1066</v>
      </c>
      <c r="M454" s="30">
        <f ca="1">DB!U448</f>
        <v>1360</v>
      </c>
      <c r="N454" s="30" t="s">
        <v>37</v>
      </c>
      <c r="P454" s="2"/>
      <c r="Q454" s="2"/>
      <c r="R454" s="2"/>
      <c r="S454" s="2"/>
    </row>
    <row r="455" spans="2:19" x14ac:dyDescent="0.35">
      <c r="B455" s="30" t="s">
        <v>124</v>
      </c>
      <c r="C455" s="30" t="s">
        <v>69</v>
      </c>
      <c r="D455" s="30" t="s">
        <v>5</v>
      </c>
      <c r="E455" s="30" t="s">
        <v>113</v>
      </c>
      <c r="F455" s="30"/>
      <c r="G455" s="30"/>
      <c r="H455" s="30" t="s">
        <v>188</v>
      </c>
      <c r="I455" s="30" t="s">
        <v>43</v>
      </c>
      <c r="J455" s="30">
        <f ca="1">DB!R449</f>
        <v>864</v>
      </c>
      <c r="K455" s="30">
        <f ca="1">DB!S449</f>
        <v>959</v>
      </c>
      <c r="L455" s="30">
        <f ca="1">DB!T449</f>
        <v>1066</v>
      </c>
      <c r="M455" s="30">
        <f ca="1">DB!U449</f>
        <v>1360</v>
      </c>
      <c r="N455" s="30" t="s">
        <v>37</v>
      </c>
      <c r="P455" s="2"/>
      <c r="Q455" s="2"/>
      <c r="R455" s="2"/>
      <c r="S455" s="2"/>
    </row>
    <row r="456" spans="2:19" x14ac:dyDescent="0.35">
      <c r="B456" s="30" t="s">
        <v>124</v>
      </c>
      <c r="C456" s="30" t="s">
        <v>69</v>
      </c>
      <c r="D456" s="30" t="s">
        <v>5</v>
      </c>
      <c r="E456" s="30" t="s">
        <v>113</v>
      </c>
      <c r="F456" s="30"/>
      <c r="G456" s="30"/>
      <c r="H456" s="30" t="s">
        <v>188</v>
      </c>
      <c r="I456" s="30" t="s">
        <v>44</v>
      </c>
      <c r="J456" s="30">
        <f ca="1">DB!R450</f>
        <v>864</v>
      </c>
      <c r="K456" s="30">
        <f ca="1">DB!S450</f>
        <v>959</v>
      </c>
      <c r="L456" s="30">
        <f ca="1">DB!T450</f>
        <v>1066</v>
      </c>
      <c r="M456" s="30">
        <f ca="1">DB!U450</f>
        <v>1360</v>
      </c>
      <c r="N456" s="30" t="s">
        <v>37</v>
      </c>
      <c r="P456" s="2"/>
      <c r="Q456" s="2"/>
      <c r="R456" s="2"/>
      <c r="S456" s="2"/>
    </row>
    <row r="457" spans="2:19" x14ac:dyDescent="0.35">
      <c r="B457" s="30" t="s">
        <v>124</v>
      </c>
      <c r="C457" s="30" t="s">
        <v>69</v>
      </c>
      <c r="D457" s="30" t="s">
        <v>5</v>
      </c>
      <c r="E457" s="30" t="s">
        <v>114</v>
      </c>
      <c r="F457" s="30"/>
      <c r="G457" s="30"/>
      <c r="H457" s="30" t="s">
        <v>188</v>
      </c>
      <c r="I457" s="30" t="s">
        <v>14</v>
      </c>
      <c r="J457" s="30">
        <f ca="1">DB!R451</f>
        <v>1008</v>
      </c>
      <c r="K457" s="30">
        <f ca="1">DB!S451</f>
        <v>1119</v>
      </c>
      <c r="L457" s="30">
        <f ca="1">DB!T451</f>
        <v>1243</v>
      </c>
      <c r="M457" s="30">
        <f ca="1">DB!U451</f>
        <v>1338</v>
      </c>
      <c r="N457" s="30" t="s">
        <v>37</v>
      </c>
      <c r="P457" s="2"/>
      <c r="Q457" s="2"/>
      <c r="R457" s="2"/>
      <c r="S457" s="2"/>
    </row>
    <row r="458" spans="2:19" x14ac:dyDescent="0.35">
      <c r="B458" s="30" t="s">
        <v>124</v>
      </c>
      <c r="C458" s="30" t="s">
        <v>69</v>
      </c>
      <c r="D458" s="30" t="s">
        <v>5</v>
      </c>
      <c r="E458" s="30" t="s">
        <v>114</v>
      </c>
      <c r="F458" s="30"/>
      <c r="G458" s="30"/>
      <c r="H458" s="30" t="s">
        <v>188</v>
      </c>
      <c r="I458" s="30" t="s">
        <v>115</v>
      </c>
      <c r="J458" s="30">
        <f ca="1">DB!R452</f>
        <v>1008</v>
      </c>
      <c r="K458" s="30">
        <f ca="1">DB!S452</f>
        <v>1119</v>
      </c>
      <c r="L458" s="30">
        <f ca="1">DB!T452</f>
        <v>1243</v>
      </c>
      <c r="M458" s="30">
        <f ca="1">DB!U452</f>
        <v>1338</v>
      </c>
      <c r="N458" s="30" t="s">
        <v>37</v>
      </c>
      <c r="P458" s="2"/>
      <c r="Q458" s="2"/>
      <c r="R458" s="2"/>
      <c r="S458" s="2"/>
    </row>
    <row r="459" spans="2:19" x14ac:dyDescent="0.35">
      <c r="B459" s="30" t="s">
        <v>124</v>
      </c>
      <c r="C459" s="30" t="s">
        <v>69</v>
      </c>
      <c r="D459" s="30" t="s">
        <v>5</v>
      </c>
      <c r="E459" s="30" t="s">
        <v>114</v>
      </c>
      <c r="F459" s="30"/>
      <c r="G459" s="30"/>
      <c r="H459" s="30" t="s">
        <v>188</v>
      </c>
      <c r="I459" s="30" t="s">
        <v>15</v>
      </c>
      <c r="J459" s="30">
        <f ca="1">DB!R453</f>
        <v>1008</v>
      </c>
      <c r="K459" s="30">
        <f ca="1">DB!S453</f>
        <v>1119</v>
      </c>
      <c r="L459" s="30">
        <f ca="1">DB!T453</f>
        <v>1243</v>
      </c>
      <c r="M459" s="30">
        <f ca="1">DB!U453</f>
        <v>1338</v>
      </c>
      <c r="N459" s="30" t="s">
        <v>37</v>
      </c>
      <c r="P459" s="2"/>
      <c r="Q459" s="2"/>
      <c r="R459" s="2"/>
      <c r="S459" s="2"/>
    </row>
    <row r="460" spans="2:19" x14ac:dyDescent="0.35">
      <c r="B460" s="30" t="s">
        <v>124</v>
      </c>
      <c r="C460" s="30" t="s">
        <v>69</v>
      </c>
      <c r="D460" s="30" t="s">
        <v>5</v>
      </c>
      <c r="E460" s="30" t="s">
        <v>116</v>
      </c>
      <c r="F460" s="30"/>
      <c r="G460" s="30"/>
      <c r="H460" s="30" t="s">
        <v>188</v>
      </c>
      <c r="I460" s="30" t="s">
        <v>45</v>
      </c>
      <c r="J460" s="30">
        <f ca="1">DB!R454</f>
        <v>806</v>
      </c>
      <c r="K460" s="30">
        <f ca="1">DB!S454</f>
        <v>895</v>
      </c>
      <c r="L460" s="30">
        <f ca="1">DB!T454</f>
        <v>994</v>
      </c>
      <c r="M460" s="30">
        <f ca="1">DB!U454</f>
        <v>1083</v>
      </c>
      <c r="N460" s="30" t="s">
        <v>37</v>
      </c>
      <c r="P460" s="2"/>
      <c r="Q460" s="2"/>
      <c r="R460" s="2"/>
      <c r="S460" s="2"/>
    </row>
    <row r="461" spans="2:19" x14ac:dyDescent="0.35">
      <c r="B461" s="30" t="s">
        <v>124</v>
      </c>
      <c r="C461" s="30" t="s">
        <v>69</v>
      </c>
      <c r="D461" s="30" t="s">
        <v>5</v>
      </c>
      <c r="E461" s="30" t="s">
        <v>116</v>
      </c>
      <c r="F461" s="30"/>
      <c r="G461" s="30"/>
      <c r="H461" s="30" t="s">
        <v>188</v>
      </c>
      <c r="I461" s="30" t="s">
        <v>117</v>
      </c>
      <c r="J461" s="30">
        <f ca="1">DB!R455</f>
        <v>806</v>
      </c>
      <c r="K461" s="30">
        <f ca="1">DB!S455</f>
        <v>895</v>
      </c>
      <c r="L461" s="30">
        <f ca="1">DB!T455</f>
        <v>994</v>
      </c>
      <c r="M461" s="30">
        <f ca="1">DB!U455</f>
        <v>1083</v>
      </c>
      <c r="N461" s="30" t="s">
        <v>37</v>
      </c>
      <c r="P461" s="2"/>
      <c r="Q461" s="2"/>
      <c r="R461" s="2"/>
      <c r="S461" s="2"/>
    </row>
    <row r="462" spans="2:19" x14ac:dyDescent="0.35">
      <c r="B462" s="30" t="s">
        <v>124</v>
      </c>
      <c r="C462" s="30" t="s">
        <v>69</v>
      </c>
      <c r="D462" s="30" t="s">
        <v>5</v>
      </c>
      <c r="E462" s="30" t="s">
        <v>116</v>
      </c>
      <c r="F462" s="30"/>
      <c r="G462" s="30"/>
      <c r="H462" s="30" t="s">
        <v>188</v>
      </c>
      <c r="I462" s="30" t="s">
        <v>16</v>
      </c>
      <c r="J462" s="30">
        <f ca="1">DB!R456</f>
        <v>806</v>
      </c>
      <c r="K462" s="30">
        <f ca="1">DB!S456</f>
        <v>895</v>
      </c>
      <c r="L462" s="30">
        <f ca="1">DB!T456</f>
        <v>994</v>
      </c>
      <c r="M462" s="30">
        <f ca="1">DB!U456</f>
        <v>1083</v>
      </c>
      <c r="N462" s="30" t="s">
        <v>37</v>
      </c>
      <c r="P462" s="2"/>
      <c r="Q462" s="2"/>
      <c r="R462" s="2"/>
      <c r="S462" s="2"/>
    </row>
    <row r="463" spans="2:19" x14ac:dyDescent="0.35">
      <c r="B463" s="30" t="s">
        <v>124</v>
      </c>
      <c r="C463" s="30" t="s">
        <v>69</v>
      </c>
      <c r="D463" s="30" t="s">
        <v>5</v>
      </c>
      <c r="E463" s="30" t="s">
        <v>46</v>
      </c>
      <c r="F463" s="30"/>
      <c r="G463" s="30"/>
      <c r="H463" s="30" t="s">
        <v>188</v>
      </c>
      <c r="I463" s="30" t="s">
        <v>47</v>
      </c>
      <c r="J463" s="30">
        <f ca="1">DB!R457</f>
        <v>746</v>
      </c>
      <c r="K463" s="30">
        <f ca="1">DB!S457</f>
        <v>828</v>
      </c>
      <c r="L463" s="30">
        <f ca="1">DB!T457</f>
        <v>945</v>
      </c>
      <c r="M463" s="30">
        <f ca="1">DB!U457</f>
        <v>1005</v>
      </c>
      <c r="N463" s="30" t="s">
        <v>37</v>
      </c>
      <c r="P463" s="2"/>
      <c r="Q463" s="2"/>
      <c r="R463" s="2"/>
      <c r="S463" s="2"/>
    </row>
    <row r="464" spans="2:19" x14ac:dyDescent="0.35">
      <c r="B464" s="30" t="s">
        <v>124</v>
      </c>
      <c r="C464" s="30" t="s">
        <v>69</v>
      </c>
      <c r="D464" s="30" t="s">
        <v>7</v>
      </c>
      <c r="E464" s="30" t="s">
        <v>36</v>
      </c>
      <c r="F464" s="30"/>
      <c r="G464" s="30"/>
      <c r="H464" s="30" t="s">
        <v>188</v>
      </c>
      <c r="I464" s="30" t="s">
        <v>9</v>
      </c>
      <c r="J464" s="30">
        <f ca="1">DB!R458</f>
        <v>864</v>
      </c>
      <c r="K464" s="30">
        <f ca="1">DB!S458</f>
        <v>959</v>
      </c>
      <c r="L464" s="30">
        <f ca="1">DB!T458</f>
        <v>1066</v>
      </c>
      <c r="M464" s="30">
        <f ca="1">DB!U458</f>
        <v>1360</v>
      </c>
      <c r="N464" s="30" t="s">
        <v>37</v>
      </c>
      <c r="P464" s="2"/>
      <c r="Q464" s="2"/>
      <c r="R464" s="2"/>
      <c r="S464" s="2"/>
    </row>
    <row r="465" spans="2:19" x14ac:dyDescent="0.35">
      <c r="B465" s="30" t="s">
        <v>124</v>
      </c>
      <c r="C465" s="30" t="s">
        <v>69</v>
      </c>
      <c r="D465" s="30" t="s">
        <v>7</v>
      </c>
      <c r="E465" s="30" t="s">
        <v>36</v>
      </c>
      <c r="F465" s="30"/>
      <c r="G465" s="30"/>
      <c r="H465" s="30" t="s">
        <v>188</v>
      </c>
      <c r="I465" s="30" t="s">
        <v>106</v>
      </c>
      <c r="J465" s="30">
        <f ca="1">DB!R459</f>
        <v>864</v>
      </c>
      <c r="K465" s="30">
        <f ca="1">DB!S459</f>
        <v>959</v>
      </c>
      <c r="L465" s="30">
        <f ca="1">DB!T459</f>
        <v>1066</v>
      </c>
      <c r="M465" s="30">
        <f ca="1">DB!U459</f>
        <v>1360</v>
      </c>
      <c r="N465" s="30" t="s">
        <v>37</v>
      </c>
      <c r="P465" s="2"/>
      <c r="Q465" s="2"/>
      <c r="R465" s="2"/>
      <c r="S465" s="2"/>
    </row>
    <row r="466" spans="2:19" x14ac:dyDescent="0.35">
      <c r="B466" s="30" t="s">
        <v>124</v>
      </c>
      <c r="C466" s="30" t="s">
        <v>69</v>
      </c>
      <c r="D466" s="30" t="s">
        <v>7</v>
      </c>
      <c r="E466" s="30" t="s">
        <v>36</v>
      </c>
      <c r="F466" s="30"/>
      <c r="G466" s="30"/>
      <c r="H466" s="30" t="s">
        <v>188</v>
      </c>
      <c r="I466" s="30" t="s">
        <v>107</v>
      </c>
      <c r="J466" s="30">
        <f ca="1">DB!R460</f>
        <v>864</v>
      </c>
      <c r="K466" s="30">
        <f ca="1">DB!S460</f>
        <v>959</v>
      </c>
      <c r="L466" s="30">
        <f ca="1">DB!T460</f>
        <v>1066</v>
      </c>
      <c r="M466" s="30">
        <f ca="1">DB!U460</f>
        <v>1360</v>
      </c>
      <c r="N466" s="30" t="s">
        <v>37</v>
      </c>
      <c r="P466" s="2"/>
      <c r="Q466" s="2"/>
      <c r="R466" s="2"/>
      <c r="S466" s="2"/>
    </row>
    <row r="467" spans="2:19" x14ac:dyDescent="0.35">
      <c r="B467" s="30" t="s">
        <v>124</v>
      </c>
      <c r="C467" s="30" t="s">
        <v>69</v>
      </c>
      <c r="D467" s="30" t="s">
        <v>7</v>
      </c>
      <c r="E467" s="30" t="s">
        <v>36</v>
      </c>
      <c r="F467" s="30"/>
      <c r="G467" s="30"/>
      <c r="H467" s="30" t="s">
        <v>188</v>
      </c>
      <c r="I467" s="30" t="s">
        <v>108</v>
      </c>
      <c r="J467" s="30">
        <f ca="1">DB!R461</f>
        <v>864</v>
      </c>
      <c r="K467" s="30">
        <f ca="1">DB!S461</f>
        <v>959</v>
      </c>
      <c r="L467" s="30">
        <f ca="1">DB!T461</f>
        <v>1066</v>
      </c>
      <c r="M467" s="30">
        <f ca="1">DB!U461</f>
        <v>1360</v>
      </c>
      <c r="N467" s="30" t="s">
        <v>37</v>
      </c>
      <c r="P467" s="2"/>
      <c r="Q467" s="2"/>
      <c r="R467" s="2"/>
      <c r="S467" s="2"/>
    </row>
    <row r="468" spans="2:19" x14ac:dyDescent="0.35">
      <c r="B468" s="30" t="s">
        <v>124</v>
      </c>
      <c r="C468" s="30" t="s">
        <v>69</v>
      </c>
      <c r="D468" s="30" t="s">
        <v>7</v>
      </c>
      <c r="E468" s="30" t="s">
        <v>38</v>
      </c>
      <c r="F468" s="30"/>
      <c r="G468" s="30"/>
      <c r="H468" s="30" t="s">
        <v>188</v>
      </c>
      <c r="I468" s="30" t="s">
        <v>10</v>
      </c>
      <c r="J468" s="30">
        <f ca="1">DB!R462</f>
        <v>864</v>
      </c>
      <c r="K468" s="30">
        <f ca="1">DB!S462</f>
        <v>959</v>
      </c>
      <c r="L468" s="30">
        <f ca="1">DB!T462</f>
        <v>1066</v>
      </c>
      <c r="M468" s="30">
        <f ca="1">DB!U462</f>
        <v>1238</v>
      </c>
      <c r="N468" s="30" t="s">
        <v>37</v>
      </c>
      <c r="P468" s="2"/>
      <c r="Q468" s="2"/>
      <c r="R468" s="2"/>
      <c r="S468" s="2"/>
    </row>
    <row r="469" spans="2:19" x14ac:dyDescent="0.35">
      <c r="B469" s="30" t="s">
        <v>124</v>
      </c>
      <c r="C469" s="30" t="s">
        <v>69</v>
      </c>
      <c r="D469" s="30" t="s">
        <v>7</v>
      </c>
      <c r="E469" s="30" t="s">
        <v>38</v>
      </c>
      <c r="F469" s="30"/>
      <c r="G469" s="30"/>
      <c r="H469" s="30" t="s">
        <v>188</v>
      </c>
      <c r="I469" s="30" t="s">
        <v>11</v>
      </c>
      <c r="J469" s="30">
        <f ca="1">DB!R463</f>
        <v>864</v>
      </c>
      <c r="K469" s="30">
        <f ca="1">DB!S463</f>
        <v>959</v>
      </c>
      <c r="L469" s="30">
        <f ca="1">DB!T463</f>
        <v>1066</v>
      </c>
      <c r="M469" s="30">
        <f ca="1">DB!U463</f>
        <v>1238</v>
      </c>
      <c r="N469" s="30" t="s">
        <v>37</v>
      </c>
      <c r="P469" s="2"/>
      <c r="Q469" s="2"/>
      <c r="R469" s="2"/>
      <c r="S469" s="2"/>
    </row>
    <row r="470" spans="2:19" x14ac:dyDescent="0.35">
      <c r="B470" s="30" t="s">
        <v>124</v>
      </c>
      <c r="C470" s="30" t="s">
        <v>69</v>
      </c>
      <c r="D470" s="30" t="s">
        <v>7</v>
      </c>
      <c r="E470" s="30" t="s">
        <v>38</v>
      </c>
      <c r="F470" s="30"/>
      <c r="G470" s="30"/>
      <c r="H470" s="30" t="s">
        <v>188</v>
      </c>
      <c r="I470" s="30" t="s">
        <v>109</v>
      </c>
      <c r="J470" s="30">
        <f ca="1">DB!R464</f>
        <v>864</v>
      </c>
      <c r="K470" s="30">
        <f ca="1">DB!S464</f>
        <v>959</v>
      </c>
      <c r="L470" s="30">
        <f ca="1">DB!T464</f>
        <v>1066</v>
      </c>
      <c r="M470" s="30">
        <f ca="1">DB!U464</f>
        <v>1238</v>
      </c>
      <c r="N470" s="30" t="s">
        <v>37</v>
      </c>
      <c r="P470" s="2"/>
      <c r="Q470" s="2"/>
      <c r="R470" s="2"/>
      <c r="S470" s="2"/>
    </row>
    <row r="471" spans="2:19" x14ac:dyDescent="0.35">
      <c r="B471" s="30" t="s">
        <v>124</v>
      </c>
      <c r="C471" s="30" t="s">
        <v>69</v>
      </c>
      <c r="D471" s="30" t="s">
        <v>7</v>
      </c>
      <c r="E471" s="30" t="s">
        <v>38</v>
      </c>
      <c r="F471" s="30"/>
      <c r="G471" s="30"/>
      <c r="H471" s="30" t="s">
        <v>188</v>
      </c>
      <c r="I471" s="30" t="s">
        <v>110</v>
      </c>
      <c r="J471" s="30">
        <f ca="1">DB!R465</f>
        <v>864</v>
      </c>
      <c r="K471" s="30">
        <f ca="1">DB!S465</f>
        <v>959</v>
      </c>
      <c r="L471" s="30">
        <f ca="1">DB!T465</f>
        <v>1066</v>
      </c>
      <c r="M471" s="30">
        <f ca="1">DB!U465</f>
        <v>1238</v>
      </c>
      <c r="N471" s="30" t="s">
        <v>37</v>
      </c>
      <c r="P471" s="2"/>
      <c r="Q471" s="2"/>
      <c r="R471" s="2"/>
      <c r="S471" s="2"/>
    </row>
    <row r="472" spans="2:19" x14ac:dyDescent="0.35">
      <c r="B472" s="30" t="s">
        <v>124</v>
      </c>
      <c r="C472" s="30" t="s">
        <v>69</v>
      </c>
      <c r="D472" s="30" t="s">
        <v>7</v>
      </c>
      <c r="E472" s="30" t="s">
        <v>39</v>
      </c>
      <c r="F472" s="30"/>
      <c r="G472" s="30"/>
      <c r="H472" s="30" t="s">
        <v>188</v>
      </c>
      <c r="I472" s="30" t="s">
        <v>111</v>
      </c>
      <c r="J472" s="30">
        <f ca="1">DB!R466</f>
        <v>810</v>
      </c>
      <c r="K472" s="30">
        <f ca="1">DB!S466</f>
        <v>900</v>
      </c>
      <c r="L472" s="30">
        <f ca="1">DB!T466</f>
        <v>999</v>
      </c>
      <c r="M472" s="30">
        <f ca="1">DB!U466</f>
        <v>1110</v>
      </c>
      <c r="N472" s="30" t="s">
        <v>37</v>
      </c>
      <c r="P472" s="2"/>
      <c r="Q472" s="2"/>
      <c r="R472" s="2"/>
      <c r="S472" s="2"/>
    </row>
    <row r="473" spans="2:19" x14ac:dyDescent="0.35">
      <c r="B473" s="30" t="s">
        <v>124</v>
      </c>
      <c r="C473" s="30" t="s">
        <v>69</v>
      </c>
      <c r="D473" s="30" t="s">
        <v>7</v>
      </c>
      <c r="E473" s="30" t="s">
        <v>39</v>
      </c>
      <c r="F473" s="30"/>
      <c r="G473" s="30"/>
      <c r="H473" s="30" t="s">
        <v>188</v>
      </c>
      <c r="I473" s="30" t="s">
        <v>112</v>
      </c>
      <c r="J473" s="30">
        <f ca="1">DB!R467</f>
        <v>810</v>
      </c>
      <c r="K473" s="30">
        <f ca="1">DB!S467</f>
        <v>900</v>
      </c>
      <c r="L473" s="30">
        <f ca="1">DB!T467</f>
        <v>999</v>
      </c>
      <c r="M473" s="30">
        <f ca="1">DB!U467</f>
        <v>1110</v>
      </c>
      <c r="N473" s="30" t="s">
        <v>37</v>
      </c>
      <c r="P473" s="2"/>
      <c r="Q473" s="2"/>
      <c r="R473" s="2"/>
      <c r="S473" s="2"/>
    </row>
    <row r="474" spans="2:19" x14ac:dyDescent="0.35">
      <c r="B474" s="30" t="s">
        <v>124</v>
      </c>
      <c r="C474" s="30" t="s">
        <v>69</v>
      </c>
      <c r="D474" s="30" t="s">
        <v>7</v>
      </c>
      <c r="E474" s="30" t="s">
        <v>39</v>
      </c>
      <c r="F474" s="30"/>
      <c r="G474" s="30"/>
      <c r="H474" s="30" t="s">
        <v>188</v>
      </c>
      <c r="I474" s="30" t="s">
        <v>12</v>
      </c>
      <c r="J474" s="30">
        <f ca="1">DB!R468</f>
        <v>810</v>
      </c>
      <c r="K474" s="30">
        <f ca="1">DB!S468</f>
        <v>900</v>
      </c>
      <c r="L474" s="30">
        <f ca="1">DB!T468</f>
        <v>999</v>
      </c>
      <c r="M474" s="30">
        <f ca="1">DB!U468</f>
        <v>1110</v>
      </c>
      <c r="N474" s="30" t="s">
        <v>37</v>
      </c>
      <c r="P474" s="2"/>
      <c r="Q474" s="2"/>
      <c r="R474" s="2"/>
      <c r="S474" s="2"/>
    </row>
    <row r="475" spans="2:19" x14ac:dyDescent="0.35">
      <c r="B475" s="30" t="s">
        <v>124</v>
      </c>
      <c r="C475" s="30" t="s">
        <v>69</v>
      </c>
      <c r="D475" s="30" t="s">
        <v>7</v>
      </c>
      <c r="E475" s="30" t="s">
        <v>39</v>
      </c>
      <c r="F475" s="30"/>
      <c r="G475" s="30"/>
      <c r="H475" s="30" t="s">
        <v>188</v>
      </c>
      <c r="I475" s="30" t="s">
        <v>13</v>
      </c>
      <c r="J475" s="30">
        <f ca="1">DB!R469</f>
        <v>810</v>
      </c>
      <c r="K475" s="30">
        <f ca="1">DB!S469</f>
        <v>900</v>
      </c>
      <c r="L475" s="30">
        <f ca="1">DB!T469</f>
        <v>999</v>
      </c>
      <c r="M475" s="30">
        <f ca="1">DB!U469</f>
        <v>1110</v>
      </c>
      <c r="N475" s="30" t="s">
        <v>37</v>
      </c>
      <c r="P475" s="2"/>
      <c r="Q475" s="2"/>
      <c r="R475" s="2"/>
      <c r="S475" s="2"/>
    </row>
    <row r="476" spans="2:19" x14ac:dyDescent="0.35">
      <c r="B476" s="30" t="s">
        <v>124</v>
      </c>
      <c r="C476" s="30" t="s">
        <v>69</v>
      </c>
      <c r="D476" s="30" t="s">
        <v>7</v>
      </c>
      <c r="E476" s="30" t="s">
        <v>113</v>
      </c>
      <c r="F476" s="30"/>
      <c r="G476" s="30"/>
      <c r="H476" s="30" t="s">
        <v>188</v>
      </c>
      <c r="I476" s="30" t="s">
        <v>40</v>
      </c>
      <c r="J476" s="30">
        <f ca="1">DB!R470</f>
        <v>864</v>
      </c>
      <c r="K476" s="30">
        <f ca="1">DB!S470</f>
        <v>959</v>
      </c>
      <c r="L476" s="30">
        <f ca="1">DB!T470</f>
        <v>1066</v>
      </c>
      <c r="M476" s="30">
        <f ca="1">DB!U470</f>
        <v>1360</v>
      </c>
      <c r="N476" s="30" t="s">
        <v>37</v>
      </c>
      <c r="P476" s="2"/>
      <c r="Q476" s="2"/>
      <c r="R476" s="2"/>
      <c r="S476" s="2"/>
    </row>
    <row r="477" spans="2:19" x14ac:dyDescent="0.35">
      <c r="B477" s="30" t="s">
        <v>124</v>
      </c>
      <c r="C477" s="30" t="s">
        <v>69</v>
      </c>
      <c r="D477" s="30" t="s">
        <v>7</v>
      </c>
      <c r="E477" s="30" t="s">
        <v>113</v>
      </c>
      <c r="F477" s="30"/>
      <c r="G477" s="30"/>
      <c r="H477" s="30" t="s">
        <v>188</v>
      </c>
      <c r="I477" s="30" t="s">
        <v>41</v>
      </c>
      <c r="J477" s="30">
        <f ca="1">DB!R471</f>
        <v>864</v>
      </c>
      <c r="K477" s="30">
        <f ca="1">DB!S471</f>
        <v>959</v>
      </c>
      <c r="L477" s="30">
        <f ca="1">DB!T471</f>
        <v>1066</v>
      </c>
      <c r="M477" s="30">
        <f ca="1">DB!U471</f>
        <v>1360</v>
      </c>
      <c r="N477" s="30" t="s">
        <v>37</v>
      </c>
      <c r="P477" s="2"/>
      <c r="Q477" s="2"/>
      <c r="R477" s="2"/>
      <c r="S477" s="2"/>
    </row>
    <row r="478" spans="2:19" x14ac:dyDescent="0.35">
      <c r="B478" s="30" t="s">
        <v>124</v>
      </c>
      <c r="C478" s="30" t="s">
        <v>69</v>
      </c>
      <c r="D478" s="30" t="s">
        <v>7</v>
      </c>
      <c r="E478" s="30" t="s">
        <v>113</v>
      </c>
      <c r="F478" s="30"/>
      <c r="G478" s="30"/>
      <c r="H478" s="30" t="s">
        <v>188</v>
      </c>
      <c r="I478" s="30" t="s">
        <v>42</v>
      </c>
      <c r="J478" s="30">
        <f ca="1">DB!R472</f>
        <v>864</v>
      </c>
      <c r="K478" s="30">
        <f ca="1">DB!S472</f>
        <v>959</v>
      </c>
      <c r="L478" s="30">
        <f ca="1">DB!T472</f>
        <v>1066</v>
      </c>
      <c r="M478" s="30">
        <f ca="1">DB!U472</f>
        <v>1360</v>
      </c>
      <c r="N478" s="30" t="s">
        <v>37</v>
      </c>
      <c r="P478" s="2"/>
      <c r="Q478" s="2"/>
      <c r="R478" s="2"/>
      <c r="S478" s="2"/>
    </row>
    <row r="479" spans="2:19" x14ac:dyDescent="0.35">
      <c r="B479" s="30" t="s">
        <v>124</v>
      </c>
      <c r="C479" s="30" t="s">
        <v>69</v>
      </c>
      <c r="D479" s="30" t="s">
        <v>7</v>
      </c>
      <c r="E479" s="30" t="s">
        <v>113</v>
      </c>
      <c r="F479" s="30"/>
      <c r="G479" s="30"/>
      <c r="H479" s="30" t="s">
        <v>188</v>
      </c>
      <c r="I479" s="30" t="s">
        <v>43</v>
      </c>
      <c r="J479" s="30">
        <f ca="1">DB!R473</f>
        <v>864</v>
      </c>
      <c r="K479" s="30">
        <f ca="1">DB!S473</f>
        <v>959</v>
      </c>
      <c r="L479" s="30">
        <f ca="1">DB!T473</f>
        <v>1066</v>
      </c>
      <c r="M479" s="30">
        <f ca="1">DB!U473</f>
        <v>1360</v>
      </c>
      <c r="N479" s="30" t="s">
        <v>37</v>
      </c>
      <c r="P479" s="2"/>
      <c r="Q479" s="2"/>
      <c r="R479" s="2"/>
      <c r="S479" s="2"/>
    </row>
    <row r="480" spans="2:19" x14ac:dyDescent="0.35">
      <c r="B480" s="30" t="s">
        <v>124</v>
      </c>
      <c r="C480" s="30" t="s">
        <v>69</v>
      </c>
      <c r="D480" s="30" t="s">
        <v>7</v>
      </c>
      <c r="E480" s="30" t="s">
        <v>113</v>
      </c>
      <c r="F480" s="30"/>
      <c r="G480" s="30"/>
      <c r="H480" s="30" t="s">
        <v>188</v>
      </c>
      <c r="I480" s="30" t="s">
        <v>44</v>
      </c>
      <c r="J480" s="30">
        <f ca="1">DB!R474</f>
        <v>864</v>
      </c>
      <c r="K480" s="30">
        <f ca="1">DB!S474</f>
        <v>959</v>
      </c>
      <c r="L480" s="30">
        <f ca="1">DB!T474</f>
        <v>1066</v>
      </c>
      <c r="M480" s="30">
        <f ca="1">DB!U474</f>
        <v>1360</v>
      </c>
      <c r="N480" s="30" t="s">
        <v>37</v>
      </c>
      <c r="P480" s="2"/>
      <c r="Q480" s="2"/>
      <c r="R480" s="2"/>
      <c r="S480" s="2"/>
    </row>
    <row r="481" spans="2:19" x14ac:dyDescent="0.35">
      <c r="B481" s="30" t="s">
        <v>124</v>
      </c>
      <c r="C481" s="30" t="s">
        <v>69</v>
      </c>
      <c r="D481" s="30" t="s">
        <v>7</v>
      </c>
      <c r="E481" s="30" t="s">
        <v>114</v>
      </c>
      <c r="F481" s="30"/>
      <c r="G481" s="30"/>
      <c r="H481" s="30" t="s">
        <v>188</v>
      </c>
      <c r="I481" s="30" t="s">
        <v>14</v>
      </c>
      <c r="J481" s="30">
        <f ca="1">DB!R475</f>
        <v>1008</v>
      </c>
      <c r="K481" s="30">
        <f ca="1">DB!S475</f>
        <v>1119</v>
      </c>
      <c r="L481" s="30">
        <f ca="1">DB!T475</f>
        <v>1243</v>
      </c>
      <c r="M481" s="30">
        <f ca="1">DB!U475</f>
        <v>1360</v>
      </c>
      <c r="N481" s="30" t="s">
        <v>37</v>
      </c>
      <c r="P481" s="2"/>
      <c r="Q481" s="2"/>
      <c r="R481" s="2"/>
      <c r="S481" s="2"/>
    </row>
    <row r="482" spans="2:19" x14ac:dyDescent="0.35">
      <c r="B482" s="30" t="s">
        <v>124</v>
      </c>
      <c r="C482" s="30" t="s">
        <v>69</v>
      </c>
      <c r="D482" s="30" t="s">
        <v>7</v>
      </c>
      <c r="E482" s="30" t="s">
        <v>114</v>
      </c>
      <c r="F482" s="30"/>
      <c r="G482" s="30"/>
      <c r="H482" s="30" t="s">
        <v>188</v>
      </c>
      <c r="I482" s="30" t="s">
        <v>115</v>
      </c>
      <c r="J482" s="30">
        <f ca="1">DB!R476</f>
        <v>1008</v>
      </c>
      <c r="K482" s="30">
        <f ca="1">DB!S476</f>
        <v>1119</v>
      </c>
      <c r="L482" s="30">
        <f ca="1">DB!T476</f>
        <v>1243</v>
      </c>
      <c r="M482" s="30">
        <f ca="1">DB!U476</f>
        <v>1360</v>
      </c>
      <c r="N482" s="30" t="s">
        <v>37</v>
      </c>
      <c r="P482" s="2"/>
      <c r="Q482" s="2"/>
      <c r="R482" s="2"/>
      <c r="S482" s="2"/>
    </row>
    <row r="483" spans="2:19" x14ac:dyDescent="0.35">
      <c r="B483" s="30" t="s">
        <v>124</v>
      </c>
      <c r="C483" s="30" t="s">
        <v>69</v>
      </c>
      <c r="D483" s="30" t="s">
        <v>7</v>
      </c>
      <c r="E483" s="30" t="s">
        <v>114</v>
      </c>
      <c r="F483" s="30"/>
      <c r="G483" s="30"/>
      <c r="H483" s="30" t="s">
        <v>188</v>
      </c>
      <c r="I483" s="30" t="s">
        <v>15</v>
      </c>
      <c r="J483" s="30">
        <f ca="1">DB!R477</f>
        <v>1008</v>
      </c>
      <c r="K483" s="30">
        <f ca="1">DB!S477</f>
        <v>1119</v>
      </c>
      <c r="L483" s="30">
        <f ca="1">DB!T477</f>
        <v>1243</v>
      </c>
      <c r="M483" s="30">
        <f ca="1">DB!U477</f>
        <v>1360</v>
      </c>
      <c r="N483" s="30" t="s">
        <v>37</v>
      </c>
      <c r="P483" s="2"/>
      <c r="Q483" s="2"/>
      <c r="R483" s="2"/>
      <c r="S483" s="2"/>
    </row>
    <row r="484" spans="2:19" x14ac:dyDescent="0.35">
      <c r="B484" s="30" t="s">
        <v>124</v>
      </c>
      <c r="C484" s="30" t="s">
        <v>69</v>
      </c>
      <c r="D484" s="30" t="s">
        <v>7</v>
      </c>
      <c r="E484" s="30" t="s">
        <v>116</v>
      </c>
      <c r="F484" s="30"/>
      <c r="G484" s="30"/>
      <c r="H484" s="30" t="s">
        <v>188</v>
      </c>
      <c r="I484" s="30" t="s">
        <v>45</v>
      </c>
      <c r="J484" s="30">
        <f ca="1">DB!R478</f>
        <v>765</v>
      </c>
      <c r="K484" s="30">
        <f ca="1">DB!S478</f>
        <v>850</v>
      </c>
      <c r="L484" s="30">
        <f ca="1">DB!T478</f>
        <v>944</v>
      </c>
      <c r="M484" s="30">
        <f ca="1">DB!U478</f>
        <v>1083</v>
      </c>
      <c r="N484" s="30" t="s">
        <v>37</v>
      </c>
      <c r="P484" s="2"/>
      <c r="Q484" s="2"/>
      <c r="R484" s="2"/>
      <c r="S484" s="2"/>
    </row>
    <row r="485" spans="2:19" x14ac:dyDescent="0.35">
      <c r="B485" s="30" t="s">
        <v>124</v>
      </c>
      <c r="C485" s="30" t="s">
        <v>69</v>
      </c>
      <c r="D485" s="30" t="s">
        <v>7</v>
      </c>
      <c r="E485" s="30" t="s">
        <v>116</v>
      </c>
      <c r="F485" s="30"/>
      <c r="G485" s="30"/>
      <c r="H485" s="30" t="s">
        <v>188</v>
      </c>
      <c r="I485" s="30" t="s">
        <v>117</v>
      </c>
      <c r="J485" s="30">
        <f ca="1">DB!R479</f>
        <v>765</v>
      </c>
      <c r="K485" s="30">
        <f ca="1">DB!S479</f>
        <v>850</v>
      </c>
      <c r="L485" s="30">
        <f ca="1">DB!T479</f>
        <v>944</v>
      </c>
      <c r="M485" s="30">
        <f ca="1">DB!U479</f>
        <v>1083</v>
      </c>
      <c r="N485" s="30" t="s">
        <v>37</v>
      </c>
      <c r="P485" s="2"/>
      <c r="Q485" s="2"/>
      <c r="R485" s="2"/>
      <c r="S485" s="2"/>
    </row>
    <row r="486" spans="2:19" x14ac:dyDescent="0.35">
      <c r="B486" s="30" t="s">
        <v>124</v>
      </c>
      <c r="C486" s="30" t="s">
        <v>69</v>
      </c>
      <c r="D486" s="30" t="s">
        <v>7</v>
      </c>
      <c r="E486" s="30" t="s">
        <v>116</v>
      </c>
      <c r="F486" s="30"/>
      <c r="G486" s="30"/>
      <c r="H486" s="30" t="s">
        <v>188</v>
      </c>
      <c r="I486" s="30" t="s">
        <v>16</v>
      </c>
      <c r="J486" s="30">
        <f ca="1">DB!R480</f>
        <v>765</v>
      </c>
      <c r="K486" s="30">
        <f ca="1">DB!S480</f>
        <v>850</v>
      </c>
      <c r="L486" s="30">
        <f ca="1">DB!T480</f>
        <v>944</v>
      </c>
      <c r="M486" s="30">
        <f ca="1">DB!U480</f>
        <v>1083</v>
      </c>
      <c r="N486" s="30" t="s">
        <v>37</v>
      </c>
      <c r="P486" s="2"/>
      <c r="Q486" s="2"/>
      <c r="R486" s="2"/>
      <c r="S486" s="2"/>
    </row>
    <row r="487" spans="2:19" x14ac:dyDescent="0.35">
      <c r="B487" s="30" t="s">
        <v>124</v>
      </c>
      <c r="C487" s="30" t="s">
        <v>69</v>
      </c>
      <c r="D487" s="30" t="s">
        <v>7</v>
      </c>
      <c r="E487" s="30" t="s">
        <v>46</v>
      </c>
      <c r="F487" s="30"/>
      <c r="G487" s="30"/>
      <c r="H487" s="30" t="s">
        <v>188</v>
      </c>
      <c r="I487" s="30" t="s">
        <v>47</v>
      </c>
      <c r="J487" s="30">
        <f ca="1">DB!R481</f>
        <v>676</v>
      </c>
      <c r="K487" s="30">
        <f ca="1">DB!S481</f>
        <v>750</v>
      </c>
      <c r="L487" s="30">
        <f ca="1">DB!T481</f>
        <v>861</v>
      </c>
      <c r="M487" s="30">
        <f ca="1">DB!U481</f>
        <v>944</v>
      </c>
      <c r="N487" s="30" t="s">
        <v>37</v>
      </c>
      <c r="P487" s="2"/>
      <c r="Q487" s="2"/>
      <c r="R487" s="2"/>
      <c r="S487" s="2"/>
    </row>
    <row r="488" spans="2:19" x14ac:dyDescent="0.35">
      <c r="B488" s="30" t="s">
        <v>67</v>
      </c>
      <c r="C488" s="30" t="s">
        <v>68</v>
      </c>
      <c r="D488" s="30" t="s">
        <v>1</v>
      </c>
      <c r="E488" s="30" t="s">
        <v>36</v>
      </c>
      <c r="F488" s="30"/>
      <c r="G488" s="30"/>
      <c r="H488" s="30" t="s">
        <v>188</v>
      </c>
      <c r="I488" s="30" t="s">
        <v>9</v>
      </c>
      <c r="J488" s="30">
        <f ca="1">DB!R482</f>
        <v>720</v>
      </c>
      <c r="K488" s="30">
        <f ca="1">DB!S482</f>
        <v>800</v>
      </c>
      <c r="L488" s="30">
        <f ca="1">DB!T482</f>
        <v>889</v>
      </c>
      <c r="M488" s="30">
        <f ca="1">DB!U482</f>
        <v>1269</v>
      </c>
      <c r="N488" s="30" t="s">
        <v>37</v>
      </c>
      <c r="P488" s="2"/>
      <c r="Q488" s="2"/>
      <c r="R488" s="2"/>
      <c r="S488" s="2"/>
    </row>
    <row r="489" spans="2:19" x14ac:dyDescent="0.35">
      <c r="B489" s="30" t="s">
        <v>67</v>
      </c>
      <c r="C489" s="30" t="s">
        <v>68</v>
      </c>
      <c r="D489" s="30" t="s">
        <v>1</v>
      </c>
      <c r="E489" s="30" t="s">
        <v>36</v>
      </c>
      <c r="F489" s="30"/>
      <c r="G489" s="30"/>
      <c r="H489" s="30" t="s">
        <v>188</v>
      </c>
      <c r="I489" s="30" t="s">
        <v>106</v>
      </c>
      <c r="J489" s="30">
        <f ca="1">DB!R483</f>
        <v>720</v>
      </c>
      <c r="K489" s="30">
        <f ca="1">DB!S483</f>
        <v>800</v>
      </c>
      <c r="L489" s="30">
        <f ca="1">DB!T483</f>
        <v>889</v>
      </c>
      <c r="M489" s="30">
        <f ca="1">DB!U483</f>
        <v>1269</v>
      </c>
      <c r="N489" s="30" t="s">
        <v>37</v>
      </c>
      <c r="P489" s="2"/>
      <c r="Q489" s="2"/>
      <c r="R489" s="2"/>
      <c r="S489" s="2"/>
    </row>
    <row r="490" spans="2:19" x14ac:dyDescent="0.35">
      <c r="B490" s="30" t="s">
        <v>67</v>
      </c>
      <c r="C490" s="30" t="s">
        <v>68</v>
      </c>
      <c r="D490" s="30" t="s">
        <v>1</v>
      </c>
      <c r="E490" s="30" t="s">
        <v>36</v>
      </c>
      <c r="F490" s="30"/>
      <c r="G490" s="30"/>
      <c r="H490" s="30" t="s">
        <v>188</v>
      </c>
      <c r="I490" s="30" t="s">
        <v>107</v>
      </c>
      <c r="J490" s="30">
        <f ca="1">DB!R484</f>
        <v>720</v>
      </c>
      <c r="K490" s="30">
        <f ca="1">DB!S484</f>
        <v>800</v>
      </c>
      <c r="L490" s="30">
        <f ca="1">DB!T484</f>
        <v>889</v>
      </c>
      <c r="M490" s="30">
        <f ca="1">DB!U484</f>
        <v>1269</v>
      </c>
      <c r="N490" s="30" t="s">
        <v>37</v>
      </c>
      <c r="P490" s="2"/>
      <c r="Q490" s="2"/>
      <c r="R490" s="2"/>
      <c r="S490" s="2"/>
    </row>
    <row r="491" spans="2:19" x14ac:dyDescent="0.35">
      <c r="B491" s="30" t="s">
        <v>67</v>
      </c>
      <c r="C491" s="30" t="s">
        <v>68</v>
      </c>
      <c r="D491" s="30" t="s">
        <v>1</v>
      </c>
      <c r="E491" s="30" t="s">
        <v>36</v>
      </c>
      <c r="F491" s="30"/>
      <c r="G491" s="30"/>
      <c r="H491" s="30" t="s">
        <v>188</v>
      </c>
      <c r="I491" s="30" t="s">
        <v>108</v>
      </c>
      <c r="J491" s="30">
        <f ca="1">DB!R485</f>
        <v>720</v>
      </c>
      <c r="K491" s="30">
        <f ca="1">DB!S485</f>
        <v>800</v>
      </c>
      <c r="L491" s="30">
        <f ca="1">DB!T485</f>
        <v>889</v>
      </c>
      <c r="M491" s="30">
        <f ca="1">DB!U485</f>
        <v>1269</v>
      </c>
      <c r="N491" s="30" t="s">
        <v>37</v>
      </c>
      <c r="P491" s="2"/>
      <c r="Q491" s="2"/>
      <c r="R491" s="2"/>
      <c r="S491" s="2"/>
    </row>
    <row r="492" spans="2:19" x14ac:dyDescent="0.35">
      <c r="B492" s="30" t="s">
        <v>67</v>
      </c>
      <c r="C492" s="30" t="s">
        <v>68</v>
      </c>
      <c r="D492" s="30" t="s">
        <v>1</v>
      </c>
      <c r="E492" s="30" t="s">
        <v>38</v>
      </c>
      <c r="F492" s="30"/>
      <c r="G492" s="30"/>
      <c r="H492" s="30" t="s">
        <v>188</v>
      </c>
      <c r="I492" s="30" t="s">
        <v>10</v>
      </c>
      <c r="J492" s="30">
        <f ca="1">DB!R486</f>
        <v>894</v>
      </c>
      <c r="K492" s="30">
        <f ca="1">DB!S486</f>
        <v>993</v>
      </c>
      <c r="L492" s="30">
        <f ca="1">DB!T486</f>
        <v>1103</v>
      </c>
      <c r="M492" s="30">
        <f ca="1">DB!U486</f>
        <v>1324</v>
      </c>
      <c r="N492" s="30" t="s">
        <v>37</v>
      </c>
      <c r="P492" s="2"/>
      <c r="Q492" s="2"/>
      <c r="R492" s="2"/>
      <c r="S492" s="2"/>
    </row>
    <row r="493" spans="2:19" x14ac:dyDescent="0.35">
      <c r="B493" s="30" t="s">
        <v>67</v>
      </c>
      <c r="C493" s="30" t="s">
        <v>68</v>
      </c>
      <c r="D493" s="30" t="s">
        <v>1</v>
      </c>
      <c r="E493" s="30" t="s">
        <v>38</v>
      </c>
      <c r="F493" s="30"/>
      <c r="G493" s="30"/>
      <c r="H493" s="30" t="s">
        <v>188</v>
      </c>
      <c r="I493" s="30" t="s">
        <v>11</v>
      </c>
      <c r="J493" s="30">
        <f ca="1">DB!R487</f>
        <v>894</v>
      </c>
      <c r="K493" s="30">
        <f ca="1">DB!S487</f>
        <v>993</v>
      </c>
      <c r="L493" s="30">
        <f ca="1">DB!T487</f>
        <v>1103</v>
      </c>
      <c r="M493" s="30">
        <f ca="1">DB!U487</f>
        <v>1324</v>
      </c>
      <c r="N493" s="30" t="s">
        <v>37</v>
      </c>
      <c r="P493" s="2"/>
      <c r="Q493" s="2"/>
      <c r="R493" s="2"/>
      <c r="S493" s="2"/>
    </row>
    <row r="494" spans="2:19" x14ac:dyDescent="0.35">
      <c r="B494" s="30" t="s">
        <v>67</v>
      </c>
      <c r="C494" s="30" t="s">
        <v>68</v>
      </c>
      <c r="D494" s="30" t="s">
        <v>1</v>
      </c>
      <c r="E494" s="30" t="s">
        <v>38</v>
      </c>
      <c r="F494" s="30"/>
      <c r="G494" s="30"/>
      <c r="H494" s="30" t="s">
        <v>188</v>
      </c>
      <c r="I494" s="30" t="s">
        <v>109</v>
      </c>
      <c r="J494" s="30">
        <f ca="1">DB!R488</f>
        <v>894</v>
      </c>
      <c r="K494" s="30">
        <f ca="1">DB!S488</f>
        <v>993</v>
      </c>
      <c r="L494" s="30">
        <f ca="1">DB!T488</f>
        <v>1103</v>
      </c>
      <c r="M494" s="30">
        <f ca="1">DB!U488</f>
        <v>1324</v>
      </c>
      <c r="N494" s="30" t="s">
        <v>37</v>
      </c>
      <c r="P494" s="2"/>
      <c r="Q494" s="2"/>
      <c r="R494" s="2"/>
      <c r="S494" s="2"/>
    </row>
    <row r="495" spans="2:19" x14ac:dyDescent="0.35">
      <c r="B495" s="30" t="s">
        <v>67</v>
      </c>
      <c r="C495" s="30" t="s">
        <v>68</v>
      </c>
      <c r="D495" s="30" t="s">
        <v>1</v>
      </c>
      <c r="E495" s="30" t="s">
        <v>38</v>
      </c>
      <c r="F495" s="30"/>
      <c r="G495" s="30"/>
      <c r="H495" s="30" t="s">
        <v>188</v>
      </c>
      <c r="I495" s="30" t="s">
        <v>110</v>
      </c>
      <c r="J495" s="30">
        <f ca="1">DB!R489</f>
        <v>894</v>
      </c>
      <c r="K495" s="30">
        <f ca="1">DB!S489</f>
        <v>993</v>
      </c>
      <c r="L495" s="30">
        <f ca="1">DB!T489</f>
        <v>1103</v>
      </c>
      <c r="M495" s="30">
        <f ca="1">DB!U489</f>
        <v>1324</v>
      </c>
      <c r="N495" s="30" t="s">
        <v>37</v>
      </c>
      <c r="P495" s="2"/>
      <c r="Q495" s="2"/>
      <c r="R495" s="2"/>
      <c r="S495" s="2"/>
    </row>
    <row r="496" spans="2:19" x14ac:dyDescent="0.35">
      <c r="B496" s="30" t="s">
        <v>67</v>
      </c>
      <c r="C496" s="30" t="s">
        <v>68</v>
      </c>
      <c r="D496" s="30" t="s">
        <v>1</v>
      </c>
      <c r="E496" s="30" t="s">
        <v>39</v>
      </c>
      <c r="F496" s="30"/>
      <c r="G496" s="30"/>
      <c r="H496" s="30" t="s">
        <v>188</v>
      </c>
      <c r="I496" s="30" t="s">
        <v>111</v>
      </c>
      <c r="J496" s="30">
        <f ca="1">DB!R490</f>
        <v>849</v>
      </c>
      <c r="K496" s="30">
        <f ca="1">DB!S490</f>
        <v>943</v>
      </c>
      <c r="L496" s="30">
        <f ca="1">DB!T490</f>
        <v>1047</v>
      </c>
      <c r="M496" s="30">
        <f ca="1">DB!U490</f>
        <v>1158</v>
      </c>
      <c r="N496" s="30" t="s">
        <v>37</v>
      </c>
      <c r="P496" s="2"/>
      <c r="Q496" s="2"/>
      <c r="R496" s="2"/>
      <c r="S496" s="2"/>
    </row>
    <row r="497" spans="2:19" x14ac:dyDescent="0.35">
      <c r="B497" s="30" t="s">
        <v>67</v>
      </c>
      <c r="C497" s="30" t="s">
        <v>68</v>
      </c>
      <c r="D497" s="30" t="s">
        <v>1</v>
      </c>
      <c r="E497" s="30" t="s">
        <v>39</v>
      </c>
      <c r="F497" s="30"/>
      <c r="G497" s="30"/>
      <c r="H497" s="30" t="s">
        <v>188</v>
      </c>
      <c r="I497" s="30" t="s">
        <v>112</v>
      </c>
      <c r="J497" s="30">
        <f ca="1">DB!R491</f>
        <v>849</v>
      </c>
      <c r="K497" s="30">
        <f ca="1">DB!S491</f>
        <v>943</v>
      </c>
      <c r="L497" s="30">
        <f ca="1">DB!T491</f>
        <v>1047</v>
      </c>
      <c r="M497" s="30">
        <f ca="1">DB!U491</f>
        <v>1158</v>
      </c>
      <c r="N497" s="30" t="s">
        <v>37</v>
      </c>
      <c r="P497" s="2"/>
      <c r="Q497" s="2"/>
      <c r="R497" s="2"/>
      <c r="S497" s="2"/>
    </row>
    <row r="498" spans="2:19" x14ac:dyDescent="0.35">
      <c r="B498" s="30" t="s">
        <v>67</v>
      </c>
      <c r="C498" s="30" t="s">
        <v>68</v>
      </c>
      <c r="D498" s="30" t="s">
        <v>1</v>
      </c>
      <c r="E498" s="30" t="s">
        <v>39</v>
      </c>
      <c r="F498" s="30"/>
      <c r="G498" s="30"/>
      <c r="H498" s="30" t="s">
        <v>188</v>
      </c>
      <c r="I498" s="30" t="s">
        <v>12</v>
      </c>
      <c r="J498" s="30">
        <f ca="1">DB!R492</f>
        <v>849</v>
      </c>
      <c r="K498" s="30">
        <f ca="1">DB!S492</f>
        <v>943</v>
      </c>
      <c r="L498" s="30">
        <f ca="1">DB!T492</f>
        <v>1047</v>
      </c>
      <c r="M498" s="30">
        <f ca="1">DB!U492</f>
        <v>1158</v>
      </c>
      <c r="N498" s="30" t="s">
        <v>37</v>
      </c>
      <c r="P498" s="2"/>
      <c r="Q498" s="2"/>
      <c r="R498" s="2"/>
      <c r="S498" s="2"/>
    </row>
    <row r="499" spans="2:19" x14ac:dyDescent="0.35">
      <c r="B499" s="30" t="s">
        <v>67</v>
      </c>
      <c r="C499" s="30" t="s">
        <v>68</v>
      </c>
      <c r="D499" s="30" t="s">
        <v>1</v>
      </c>
      <c r="E499" s="30" t="s">
        <v>39</v>
      </c>
      <c r="F499" s="30"/>
      <c r="G499" s="30"/>
      <c r="H499" s="30" t="s">
        <v>188</v>
      </c>
      <c r="I499" s="30" t="s">
        <v>13</v>
      </c>
      <c r="J499" s="30">
        <f ca="1">DB!R493</f>
        <v>849</v>
      </c>
      <c r="K499" s="30">
        <f ca="1">DB!S493</f>
        <v>943</v>
      </c>
      <c r="L499" s="30">
        <f ca="1">DB!T493</f>
        <v>1047</v>
      </c>
      <c r="M499" s="30">
        <f ca="1">DB!U493</f>
        <v>1158</v>
      </c>
      <c r="N499" s="30" t="s">
        <v>37</v>
      </c>
      <c r="P499" s="2"/>
      <c r="Q499" s="2"/>
      <c r="R499" s="2"/>
      <c r="S499" s="2"/>
    </row>
    <row r="500" spans="2:19" x14ac:dyDescent="0.35">
      <c r="B500" s="30" t="s">
        <v>67</v>
      </c>
      <c r="C500" s="30" t="s">
        <v>68</v>
      </c>
      <c r="D500" s="30" t="s">
        <v>1</v>
      </c>
      <c r="E500" s="30" t="s">
        <v>113</v>
      </c>
      <c r="F500" s="30"/>
      <c r="G500" s="30"/>
      <c r="H500" s="30" t="s">
        <v>188</v>
      </c>
      <c r="I500" s="30" t="s">
        <v>40</v>
      </c>
      <c r="J500" s="30">
        <f ca="1">DB!R494</f>
        <v>783</v>
      </c>
      <c r="K500" s="30">
        <f ca="1">DB!S494</f>
        <v>870</v>
      </c>
      <c r="L500" s="30">
        <f ca="1">DB!T494</f>
        <v>966</v>
      </c>
      <c r="M500" s="30">
        <f ca="1">DB!U494</f>
        <v>1380</v>
      </c>
      <c r="N500" s="30" t="s">
        <v>37</v>
      </c>
      <c r="P500" s="2"/>
      <c r="Q500" s="2"/>
      <c r="R500" s="2"/>
      <c r="S500" s="2"/>
    </row>
    <row r="501" spans="2:19" x14ac:dyDescent="0.35">
      <c r="B501" s="30" t="s">
        <v>67</v>
      </c>
      <c r="C501" s="30" t="s">
        <v>68</v>
      </c>
      <c r="D501" s="30" t="s">
        <v>1</v>
      </c>
      <c r="E501" s="30" t="s">
        <v>113</v>
      </c>
      <c r="F501" s="30"/>
      <c r="G501" s="30"/>
      <c r="H501" s="30" t="s">
        <v>188</v>
      </c>
      <c r="I501" s="30" t="s">
        <v>41</v>
      </c>
      <c r="J501" s="30">
        <f ca="1">DB!R495</f>
        <v>783</v>
      </c>
      <c r="K501" s="30">
        <f ca="1">DB!S495</f>
        <v>870</v>
      </c>
      <c r="L501" s="30">
        <f ca="1">DB!T495</f>
        <v>966</v>
      </c>
      <c r="M501" s="30">
        <f ca="1">DB!U495</f>
        <v>1380</v>
      </c>
      <c r="N501" s="30" t="s">
        <v>37</v>
      </c>
      <c r="P501" s="2"/>
      <c r="Q501" s="2"/>
      <c r="R501" s="2"/>
      <c r="S501" s="2"/>
    </row>
    <row r="502" spans="2:19" x14ac:dyDescent="0.35">
      <c r="B502" s="30" t="s">
        <v>67</v>
      </c>
      <c r="C502" s="30" t="s">
        <v>68</v>
      </c>
      <c r="D502" s="30" t="s">
        <v>1</v>
      </c>
      <c r="E502" s="30" t="s">
        <v>113</v>
      </c>
      <c r="F502" s="30"/>
      <c r="G502" s="30"/>
      <c r="H502" s="30" t="s">
        <v>188</v>
      </c>
      <c r="I502" s="30" t="s">
        <v>42</v>
      </c>
      <c r="J502" s="30">
        <f ca="1">DB!R496</f>
        <v>783</v>
      </c>
      <c r="K502" s="30">
        <f ca="1">DB!S496</f>
        <v>870</v>
      </c>
      <c r="L502" s="30">
        <f ca="1">DB!T496</f>
        <v>966</v>
      </c>
      <c r="M502" s="30">
        <f ca="1">DB!U496</f>
        <v>1380</v>
      </c>
      <c r="N502" s="30" t="s">
        <v>37</v>
      </c>
      <c r="P502" s="2"/>
      <c r="Q502" s="2"/>
      <c r="R502" s="2"/>
      <c r="S502" s="2"/>
    </row>
    <row r="503" spans="2:19" x14ac:dyDescent="0.35">
      <c r="B503" s="30" t="s">
        <v>67</v>
      </c>
      <c r="C503" s="30" t="s">
        <v>68</v>
      </c>
      <c r="D503" s="30" t="s">
        <v>1</v>
      </c>
      <c r="E503" s="30" t="s">
        <v>113</v>
      </c>
      <c r="F503" s="30"/>
      <c r="G503" s="30"/>
      <c r="H503" s="30" t="s">
        <v>188</v>
      </c>
      <c r="I503" s="30" t="s">
        <v>43</v>
      </c>
      <c r="J503" s="30">
        <f ca="1">DB!R497</f>
        <v>783</v>
      </c>
      <c r="K503" s="30">
        <f ca="1">DB!S497</f>
        <v>870</v>
      </c>
      <c r="L503" s="30">
        <f ca="1">DB!T497</f>
        <v>966</v>
      </c>
      <c r="M503" s="30">
        <f ca="1">DB!U497</f>
        <v>1380</v>
      </c>
      <c r="N503" s="30" t="s">
        <v>37</v>
      </c>
      <c r="P503" s="2"/>
      <c r="Q503" s="2"/>
      <c r="R503" s="2"/>
      <c r="S503" s="2"/>
    </row>
    <row r="504" spans="2:19" x14ac:dyDescent="0.35">
      <c r="B504" s="30" t="s">
        <v>67</v>
      </c>
      <c r="C504" s="30" t="s">
        <v>68</v>
      </c>
      <c r="D504" s="30" t="s">
        <v>1</v>
      </c>
      <c r="E504" s="30" t="s">
        <v>113</v>
      </c>
      <c r="F504" s="30"/>
      <c r="G504" s="30"/>
      <c r="H504" s="30" t="s">
        <v>188</v>
      </c>
      <c r="I504" s="30" t="s">
        <v>44</v>
      </c>
      <c r="J504" s="30">
        <f ca="1">DB!R498</f>
        <v>783</v>
      </c>
      <c r="K504" s="30">
        <f ca="1">DB!S498</f>
        <v>870</v>
      </c>
      <c r="L504" s="30">
        <f ca="1">DB!T498</f>
        <v>966</v>
      </c>
      <c r="M504" s="30">
        <f ca="1">DB!U498</f>
        <v>1380</v>
      </c>
      <c r="N504" s="30" t="s">
        <v>37</v>
      </c>
      <c r="P504" s="2"/>
      <c r="Q504" s="2"/>
      <c r="R504" s="2"/>
      <c r="S504" s="2"/>
    </row>
    <row r="505" spans="2:19" x14ac:dyDescent="0.35">
      <c r="B505" s="30" t="s">
        <v>67</v>
      </c>
      <c r="C505" s="30" t="s">
        <v>68</v>
      </c>
      <c r="D505" s="30" t="s">
        <v>1</v>
      </c>
      <c r="E505" s="30" t="s">
        <v>114</v>
      </c>
      <c r="F505" s="30"/>
      <c r="G505" s="30"/>
      <c r="H505" s="30" t="s">
        <v>188</v>
      </c>
      <c r="I505" s="30" t="s">
        <v>14</v>
      </c>
      <c r="J505" s="30">
        <f ca="1">DB!R499</f>
        <v>589</v>
      </c>
      <c r="K505" s="30">
        <f ca="1">DB!S499</f>
        <v>654</v>
      </c>
      <c r="L505" s="30">
        <f ca="1">DB!T499</f>
        <v>726</v>
      </c>
      <c r="M505" s="30">
        <f ca="1">DB!U499</f>
        <v>1035</v>
      </c>
      <c r="N505" s="30" t="s">
        <v>37</v>
      </c>
      <c r="P505" s="2"/>
      <c r="Q505" s="2"/>
      <c r="R505" s="2"/>
      <c r="S505" s="2"/>
    </row>
    <row r="506" spans="2:19" x14ac:dyDescent="0.35">
      <c r="B506" s="30" t="s">
        <v>67</v>
      </c>
      <c r="C506" s="30" t="s">
        <v>68</v>
      </c>
      <c r="D506" s="30" t="s">
        <v>1</v>
      </c>
      <c r="E506" s="30" t="s">
        <v>114</v>
      </c>
      <c r="F506" s="30"/>
      <c r="G506" s="30"/>
      <c r="H506" s="30" t="s">
        <v>188</v>
      </c>
      <c r="I506" s="30" t="s">
        <v>115</v>
      </c>
      <c r="J506" s="30">
        <f ca="1">DB!R500</f>
        <v>589</v>
      </c>
      <c r="K506" s="30">
        <f ca="1">DB!S500</f>
        <v>654</v>
      </c>
      <c r="L506" s="30">
        <f ca="1">DB!T500</f>
        <v>726</v>
      </c>
      <c r="M506" s="30">
        <f ca="1">DB!U500</f>
        <v>1035</v>
      </c>
      <c r="N506" s="30" t="s">
        <v>37</v>
      </c>
      <c r="P506" s="2"/>
      <c r="Q506" s="2"/>
      <c r="R506" s="2"/>
      <c r="S506" s="2"/>
    </row>
    <row r="507" spans="2:19" x14ac:dyDescent="0.35">
      <c r="B507" s="30" t="s">
        <v>67</v>
      </c>
      <c r="C507" s="30" t="s">
        <v>68</v>
      </c>
      <c r="D507" s="30" t="s">
        <v>1</v>
      </c>
      <c r="E507" s="30" t="s">
        <v>114</v>
      </c>
      <c r="F507" s="30"/>
      <c r="G507" s="30"/>
      <c r="H507" s="30" t="s">
        <v>188</v>
      </c>
      <c r="I507" s="30" t="s">
        <v>15</v>
      </c>
      <c r="J507" s="30">
        <f ca="1">DB!R501</f>
        <v>589</v>
      </c>
      <c r="K507" s="30">
        <f ca="1">DB!S501</f>
        <v>654</v>
      </c>
      <c r="L507" s="30">
        <f ca="1">DB!T501</f>
        <v>726</v>
      </c>
      <c r="M507" s="30">
        <f ca="1">DB!U501</f>
        <v>1035</v>
      </c>
      <c r="N507" s="30" t="s">
        <v>37</v>
      </c>
      <c r="P507" s="2"/>
      <c r="Q507" s="2"/>
      <c r="R507" s="2"/>
      <c r="S507" s="2"/>
    </row>
    <row r="508" spans="2:19" x14ac:dyDescent="0.35">
      <c r="B508" s="30" t="s">
        <v>67</v>
      </c>
      <c r="C508" s="30" t="s">
        <v>68</v>
      </c>
      <c r="D508" s="30" t="s">
        <v>1</v>
      </c>
      <c r="E508" s="30" t="s">
        <v>116</v>
      </c>
      <c r="F508" s="30"/>
      <c r="G508" s="30"/>
      <c r="H508" s="30" t="s">
        <v>188</v>
      </c>
      <c r="I508" s="30" t="s">
        <v>45</v>
      </c>
      <c r="J508" s="30">
        <f ca="1">DB!R502</f>
        <v>831</v>
      </c>
      <c r="K508" s="30">
        <f ca="1">DB!S502</f>
        <v>923</v>
      </c>
      <c r="L508" s="30">
        <f ca="1">DB!T502</f>
        <v>1025</v>
      </c>
      <c r="M508" s="30">
        <f ca="1">DB!U502</f>
        <v>1152</v>
      </c>
      <c r="N508" s="30" t="s">
        <v>37</v>
      </c>
      <c r="P508" s="2"/>
      <c r="Q508" s="2"/>
      <c r="R508" s="2"/>
      <c r="S508" s="2"/>
    </row>
    <row r="509" spans="2:19" x14ac:dyDescent="0.35">
      <c r="B509" s="30" t="s">
        <v>67</v>
      </c>
      <c r="C509" s="30" t="s">
        <v>68</v>
      </c>
      <c r="D509" s="30" t="s">
        <v>1</v>
      </c>
      <c r="E509" s="30" t="s">
        <v>116</v>
      </c>
      <c r="F509" s="30"/>
      <c r="G509" s="30"/>
      <c r="H509" s="30" t="s">
        <v>188</v>
      </c>
      <c r="I509" s="30" t="s">
        <v>117</v>
      </c>
      <c r="J509" s="30">
        <f ca="1">DB!R503</f>
        <v>831</v>
      </c>
      <c r="K509" s="30">
        <f ca="1">DB!S503</f>
        <v>923</v>
      </c>
      <c r="L509" s="30">
        <f ca="1">DB!T503</f>
        <v>1025</v>
      </c>
      <c r="M509" s="30">
        <f ca="1">DB!U503</f>
        <v>1152</v>
      </c>
      <c r="N509" s="30" t="s">
        <v>37</v>
      </c>
      <c r="P509" s="2"/>
      <c r="Q509" s="2"/>
      <c r="R509" s="2"/>
      <c r="S509" s="2"/>
    </row>
    <row r="510" spans="2:19" x14ac:dyDescent="0.35">
      <c r="B510" s="30" t="s">
        <v>67</v>
      </c>
      <c r="C510" s="30" t="s">
        <v>68</v>
      </c>
      <c r="D510" s="30" t="s">
        <v>1</v>
      </c>
      <c r="E510" s="30" t="s">
        <v>116</v>
      </c>
      <c r="F510" s="30"/>
      <c r="G510" s="30"/>
      <c r="H510" s="30" t="s">
        <v>188</v>
      </c>
      <c r="I510" s="30" t="s">
        <v>16</v>
      </c>
      <c r="J510" s="30">
        <f ca="1">DB!R504</f>
        <v>831</v>
      </c>
      <c r="K510" s="30">
        <f ca="1">DB!S504</f>
        <v>923</v>
      </c>
      <c r="L510" s="30">
        <f ca="1">DB!T504</f>
        <v>1025</v>
      </c>
      <c r="M510" s="30">
        <f ca="1">DB!U504</f>
        <v>1152</v>
      </c>
      <c r="N510" s="30" t="s">
        <v>37</v>
      </c>
      <c r="P510" s="2"/>
      <c r="Q510" s="2"/>
      <c r="R510" s="2"/>
      <c r="S510" s="2"/>
    </row>
    <row r="511" spans="2:19" x14ac:dyDescent="0.35">
      <c r="B511" s="30" t="s">
        <v>67</v>
      </c>
      <c r="C511" s="30" t="s">
        <v>68</v>
      </c>
      <c r="D511" s="30" t="s">
        <v>1</v>
      </c>
      <c r="E511" s="30" t="s">
        <v>46</v>
      </c>
      <c r="F511" s="30"/>
      <c r="G511" s="30"/>
      <c r="H511" s="30" t="s">
        <v>188</v>
      </c>
      <c r="I511" s="30" t="s">
        <v>47</v>
      </c>
      <c r="J511" s="30">
        <f ca="1">DB!R505</f>
        <v>220</v>
      </c>
      <c r="K511" s="30">
        <f ca="1">DB!S505</f>
        <v>243</v>
      </c>
      <c r="L511" s="30">
        <f ca="1">DB!T505</f>
        <v>346</v>
      </c>
      <c r="M511" s="30">
        <f ca="1">DB!U505</f>
        <v>494</v>
      </c>
      <c r="N511" s="30" t="s">
        <v>37</v>
      </c>
      <c r="P511" s="2"/>
      <c r="Q511" s="2"/>
      <c r="R511" s="2"/>
      <c r="S511" s="2"/>
    </row>
    <row r="512" spans="2:19" x14ac:dyDescent="0.35">
      <c r="B512" s="30" t="s">
        <v>67</v>
      </c>
      <c r="C512" s="30" t="s">
        <v>68</v>
      </c>
      <c r="D512" s="30" t="s">
        <v>2</v>
      </c>
      <c r="E512" s="30" t="s">
        <v>36</v>
      </c>
      <c r="F512" s="30"/>
      <c r="G512" s="30"/>
      <c r="H512" s="30" t="s">
        <v>188</v>
      </c>
      <c r="I512" s="30" t="s">
        <v>9</v>
      </c>
      <c r="J512" s="30">
        <f ca="1">DB!R506</f>
        <v>720</v>
      </c>
      <c r="K512" s="30">
        <f ca="1">DB!S506</f>
        <v>800</v>
      </c>
      <c r="L512" s="30">
        <f ca="1">DB!T506</f>
        <v>889</v>
      </c>
      <c r="M512" s="30">
        <f ca="1">DB!U506</f>
        <v>1269</v>
      </c>
      <c r="N512" s="30" t="s">
        <v>37</v>
      </c>
      <c r="P512" s="2"/>
      <c r="Q512" s="2"/>
      <c r="R512" s="2"/>
      <c r="S512" s="2"/>
    </row>
    <row r="513" spans="2:19" x14ac:dyDescent="0.35">
      <c r="B513" s="30" t="s">
        <v>67</v>
      </c>
      <c r="C513" s="30" t="s">
        <v>68</v>
      </c>
      <c r="D513" s="30" t="s">
        <v>2</v>
      </c>
      <c r="E513" s="30" t="s">
        <v>36</v>
      </c>
      <c r="F513" s="30"/>
      <c r="G513" s="30"/>
      <c r="H513" s="30" t="s">
        <v>188</v>
      </c>
      <c r="I513" s="30" t="s">
        <v>106</v>
      </c>
      <c r="J513" s="30">
        <f ca="1">DB!R507</f>
        <v>720</v>
      </c>
      <c r="K513" s="30">
        <f ca="1">DB!S507</f>
        <v>800</v>
      </c>
      <c r="L513" s="30">
        <f ca="1">DB!T507</f>
        <v>889</v>
      </c>
      <c r="M513" s="30">
        <f ca="1">DB!U507</f>
        <v>1269</v>
      </c>
      <c r="N513" s="30" t="s">
        <v>37</v>
      </c>
      <c r="P513" s="2"/>
      <c r="Q513" s="2"/>
      <c r="R513" s="2"/>
      <c r="S513" s="2"/>
    </row>
    <row r="514" spans="2:19" x14ac:dyDescent="0.35">
      <c r="B514" s="30" t="s">
        <v>67</v>
      </c>
      <c r="C514" s="30" t="s">
        <v>68</v>
      </c>
      <c r="D514" s="30" t="s">
        <v>2</v>
      </c>
      <c r="E514" s="30" t="s">
        <v>36</v>
      </c>
      <c r="F514" s="30"/>
      <c r="G514" s="30"/>
      <c r="H514" s="30" t="s">
        <v>188</v>
      </c>
      <c r="I514" s="30" t="s">
        <v>107</v>
      </c>
      <c r="J514" s="30">
        <f ca="1">DB!R508</f>
        <v>720</v>
      </c>
      <c r="K514" s="30">
        <f ca="1">DB!S508</f>
        <v>800</v>
      </c>
      <c r="L514" s="30">
        <f ca="1">DB!T508</f>
        <v>889</v>
      </c>
      <c r="M514" s="30">
        <f ca="1">DB!U508</f>
        <v>1269</v>
      </c>
      <c r="N514" s="30" t="s">
        <v>37</v>
      </c>
      <c r="P514" s="2"/>
      <c r="Q514" s="2"/>
      <c r="R514" s="2"/>
      <c r="S514" s="2"/>
    </row>
    <row r="515" spans="2:19" x14ac:dyDescent="0.35">
      <c r="B515" s="30" t="s">
        <v>67</v>
      </c>
      <c r="C515" s="30" t="s">
        <v>68</v>
      </c>
      <c r="D515" s="30" t="s">
        <v>2</v>
      </c>
      <c r="E515" s="30" t="s">
        <v>36</v>
      </c>
      <c r="F515" s="30"/>
      <c r="G515" s="30"/>
      <c r="H515" s="30" t="s">
        <v>188</v>
      </c>
      <c r="I515" s="30" t="s">
        <v>108</v>
      </c>
      <c r="J515" s="30">
        <f ca="1">DB!R509</f>
        <v>720</v>
      </c>
      <c r="K515" s="30">
        <f ca="1">DB!S509</f>
        <v>800</v>
      </c>
      <c r="L515" s="30">
        <f ca="1">DB!T509</f>
        <v>889</v>
      </c>
      <c r="M515" s="30">
        <f ca="1">DB!U509</f>
        <v>1269</v>
      </c>
      <c r="N515" s="30" t="s">
        <v>37</v>
      </c>
      <c r="P515" s="2"/>
      <c r="Q515" s="2"/>
      <c r="R515" s="2"/>
      <c r="S515" s="2"/>
    </row>
    <row r="516" spans="2:19" x14ac:dyDescent="0.35">
      <c r="B516" s="30" t="s">
        <v>67</v>
      </c>
      <c r="C516" s="30" t="s">
        <v>68</v>
      </c>
      <c r="D516" s="30" t="s">
        <v>2</v>
      </c>
      <c r="E516" s="30" t="s">
        <v>38</v>
      </c>
      <c r="F516" s="30"/>
      <c r="G516" s="30"/>
      <c r="H516" s="30" t="s">
        <v>188</v>
      </c>
      <c r="I516" s="30" t="s">
        <v>10</v>
      </c>
      <c r="J516" s="30">
        <f ca="1">DB!R510</f>
        <v>894</v>
      </c>
      <c r="K516" s="30">
        <f ca="1">DB!S510</f>
        <v>993</v>
      </c>
      <c r="L516" s="30">
        <f ca="1">DB!T510</f>
        <v>1103</v>
      </c>
      <c r="M516" s="30">
        <f ca="1">DB!U510</f>
        <v>1324</v>
      </c>
      <c r="N516" s="30" t="s">
        <v>37</v>
      </c>
      <c r="P516" s="2"/>
      <c r="Q516" s="2"/>
      <c r="R516" s="2"/>
      <c r="S516" s="2"/>
    </row>
    <row r="517" spans="2:19" x14ac:dyDescent="0.35">
      <c r="B517" s="30" t="s">
        <v>67</v>
      </c>
      <c r="C517" s="30" t="s">
        <v>68</v>
      </c>
      <c r="D517" s="30" t="s">
        <v>2</v>
      </c>
      <c r="E517" s="30" t="s">
        <v>38</v>
      </c>
      <c r="F517" s="30"/>
      <c r="G517" s="30"/>
      <c r="H517" s="30" t="s">
        <v>188</v>
      </c>
      <c r="I517" s="30" t="s">
        <v>11</v>
      </c>
      <c r="J517" s="30">
        <f ca="1">DB!R511</f>
        <v>894</v>
      </c>
      <c r="K517" s="30">
        <f ca="1">DB!S511</f>
        <v>993</v>
      </c>
      <c r="L517" s="30">
        <f ca="1">DB!T511</f>
        <v>1103</v>
      </c>
      <c r="M517" s="30">
        <f ca="1">DB!U511</f>
        <v>1324</v>
      </c>
      <c r="N517" s="30" t="s">
        <v>37</v>
      </c>
      <c r="P517" s="2"/>
      <c r="Q517" s="2"/>
      <c r="R517" s="2"/>
      <c r="S517" s="2"/>
    </row>
    <row r="518" spans="2:19" x14ac:dyDescent="0.35">
      <c r="B518" s="30" t="s">
        <v>67</v>
      </c>
      <c r="C518" s="30" t="s">
        <v>68</v>
      </c>
      <c r="D518" s="30" t="s">
        <v>2</v>
      </c>
      <c r="E518" s="30" t="s">
        <v>38</v>
      </c>
      <c r="F518" s="30"/>
      <c r="G518" s="30"/>
      <c r="H518" s="30" t="s">
        <v>188</v>
      </c>
      <c r="I518" s="30" t="s">
        <v>109</v>
      </c>
      <c r="J518" s="30">
        <f ca="1">DB!R512</f>
        <v>894</v>
      </c>
      <c r="K518" s="30">
        <f ca="1">DB!S512</f>
        <v>993</v>
      </c>
      <c r="L518" s="30">
        <f ca="1">DB!T512</f>
        <v>1103</v>
      </c>
      <c r="M518" s="30">
        <f ca="1">DB!U512</f>
        <v>1324</v>
      </c>
      <c r="N518" s="30" t="s">
        <v>37</v>
      </c>
      <c r="P518" s="2"/>
      <c r="Q518" s="2"/>
      <c r="R518" s="2"/>
      <c r="S518" s="2"/>
    </row>
    <row r="519" spans="2:19" x14ac:dyDescent="0.35">
      <c r="B519" s="30" t="s">
        <v>67</v>
      </c>
      <c r="C519" s="30" t="s">
        <v>68</v>
      </c>
      <c r="D519" s="30" t="s">
        <v>2</v>
      </c>
      <c r="E519" s="30" t="s">
        <v>38</v>
      </c>
      <c r="F519" s="30"/>
      <c r="G519" s="30"/>
      <c r="H519" s="30" t="s">
        <v>188</v>
      </c>
      <c r="I519" s="30" t="s">
        <v>110</v>
      </c>
      <c r="J519" s="30">
        <f ca="1">DB!R513</f>
        <v>894</v>
      </c>
      <c r="K519" s="30">
        <f ca="1">DB!S513</f>
        <v>993</v>
      </c>
      <c r="L519" s="30">
        <f ca="1">DB!T513</f>
        <v>1103</v>
      </c>
      <c r="M519" s="30">
        <f ca="1">DB!U513</f>
        <v>1324</v>
      </c>
      <c r="N519" s="30" t="s">
        <v>37</v>
      </c>
      <c r="P519" s="2"/>
      <c r="Q519" s="2"/>
      <c r="R519" s="2"/>
      <c r="S519" s="2"/>
    </row>
    <row r="520" spans="2:19" x14ac:dyDescent="0.35">
      <c r="B520" s="30" t="s">
        <v>67</v>
      </c>
      <c r="C520" s="30" t="s">
        <v>68</v>
      </c>
      <c r="D520" s="30" t="s">
        <v>2</v>
      </c>
      <c r="E520" s="30" t="s">
        <v>39</v>
      </c>
      <c r="F520" s="30"/>
      <c r="G520" s="30"/>
      <c r="H520" s="30" t="s">
        <v>188</v>
      </c>
      <c r="I520" s="30" t="s">
        <v>111</v>
      </c>
      <c r="J520" s="30">
        <f ca="1">DB!R514</f>
        <v>849</v>
      </c>
      <c r="K520" s="30">
        <f ca="1">DB!S514</f>
        <v>943</v>
      </c>
      <c r="L520" s="30">
        <f ca="1">DB!T514</f>
        <v>1047</v>
      </c>
      <c r="M520" s="30">
        <f ca="1">DB!U514</f>
        <v>1158</v>
      </c>
      <c r="N520" s="30" t="s">
        <v>37</v>
      </c>
      <c r="P520" s="2"/>
      <c r="Q520" s="2"/>
      <c r="R520" s="2"/>
      <c r="S520" s="2"/>
    </row>
    <row r="521" spans="2:19" x14ac:dyDescent="0.35">
      <c r="B521" s="30" t="s">
        <v>67</v>
      </c>
      <c r="C521" s="30" t="s">
        <v>68</v>
      </c>
      <c r="D521" s="30" t="s">
        <v>2</v>
      </c>
      <c r="E521" s="30" t="s">
        <v>39</v>
      </c>
      <c r="F521" s="30"/>
      <c r="G521" s="30"/>
      <c r="H521" s="30" t="s">
        <v>188</v>
      </c>
      <c r="I521" s="30" t="s">
        <v>112</v>
      </c>
      <c r="J521" s="30">
        <f ca="1">DB!R515</f>
        <v>849</v>
      </c>
      <c r="K521" s="30">
        <f ca="1">DB!S515</f>
        <v>943</v>
      </c>
      <c r="L521" s="30">
        <f ca="1">DB!T515</f>
        <v>1047</v>
      </c>
      <c r="M521" s="30">
        <f ca="1">DB!U515</f>
        <v>1158</v>
      </c>
      <c r="N521" s="30" t="s">
        <v>37</v>
      </c>
      <c r="P521" s="2"/>
      <c r="Q521" s="2"/>
      <c r="R521" s="2"/>
      <c r="S521" s="2"/>
    </row>
    <row r="522" spans="2:19" x14ac:dyDescent="0.35">
      <c r="B522" s="30" t="s">
        <v>67</v>
      </c>
      <c r="C522" s="30" t="s">
        <v>68</v>
      </c>
      <c r="D522" s="30" t="s">
        <v>2</v>
      </c>
      <c r="E522" s="30" t="s">
        <v>39</v>
      </c>
      <c r="F522" s="30"/>
      <c r="G522" s="30"/>
      <c r="H522" s="30" t="s">
        <v>188</v>
      </c>
      <c r="I522" s="30" t="s">
        <v>12</v>
      </c>
      <c r="J522" s="30">
        <f ca="1">DB!R516</f>
        <v>849</v>
      </c>
      <c r="K522" s="30">
        <f ca="1">DB!S516</f>
        <v>943</v>
      </c>
      <c r="L522" s="30">
        <f ca="1">DB!T516</f>
        <v>1047</v>
      </c>
      <c r="M522" s="30">
        <f ca="1">DB!U516</f>
        <v>1158</v>
      </c>
      <c r="N522" s="30" t="s">
        <v>37</v>
      </c>
      <c r="P522" s="2"/>
      <c r="Q522" s="2"/>
      <c r="R522" s="2"/>
      <c r="S522" s="2"/>
    </row>
    <row r="523" spans="2:19" x14ac:dyDescent="0.35">
      <c r="B523" s="30" t="s">
        <v>67</v>
      </c>
      <c r="C523" s="30" t="s">
        <v>68</v>
      </c>
      <c r="D523" s="30" t="s">
        <v>2</v>
      </c>
      <c r="E523" s="30" t="s">
        <v>39</v>
      </c>
      <c r="F523" s="30"/>
      <c r="G523" s="30"/>
      <c r="H523" s="30" t="s">
        <v>188</v>
      </c>
      <c r="I523" s="30" t="s">
        <v>13</v>
      </c>
      <c r="J523" s="30">
        <f ca="1">DB!R517</f>
        <v>849</v>
      </c>
      <c r="K523" s="30">
        <f ca="1">DB!S517</f>
        <v>943</v>
      </c>
      <c r="L523" s="30">
        <f ca="1">DB!T517</f>
        <v>1047</v>
      </c>
      <c r="M523" s="30">
        <f ca="1">DB!U517</f>
        <v>1158</v>
      </c>
      <c r="N523" s="30" t="s">
        <v>37</v>
      </c>
      <c r="P523" s="2"/>
      <c r="Q523" s="2"/>
      <c r="R523" s="2"/>
      <c r="S523" s="2"/>
    </row>
    <row r="524" spans="2:19" x14ac:dyDescent="0.35">
      <c r="B524" s="30" t="s">
        <v>67</v>
      </c>
      <c r="C524" s="30" t="s">
        <v>68</v>
      </c>
      <c r="D524" s="30" t="s">
        <v>2</v>
      </c>
      <c r="E524" s="30" t="s">
        <v>113</v>
      </c>
      <c r="F524" s="30"/>
      <c r="G524" s="30"/>
      <c r="H524" s="30" t="s">
        <v>188</v>
      </c>
      <c r="I524" s="30" t="s">
        <v>40</v>
      </c>
      <c r="J524" s="30">
        <f ca="1">DB!R518</f>
        <v>783</v>
      </c>
      <c r="K524" s="30">
        <f ca="1">DB!S518</f>
        <v>870</v>
      </c>
      <c r="L524" s="30">
        <f ca="1">DB!T518</f>
        <v>966</v>
      </c>
      <c r="M524" s="30">
        <f ca="1">DB!U518</f>
        <v>1380</v>
      </c>
      <c r="N524" s="30" t="s">
        <v>37</v>
      </c>
      <c r="P524" s="2"/>
      <c r="Q524" s="2"/>
      <c r="R524" s="2"/>
      <c r="S524" s="2"/>
    </row>
    <row r="525" spans="2:19" x14ac:dyDescent="0.35">
      <c r="B525" s="30" t="s">
        <v>67</v>
      </c>
      <c r="C525" s="30" t="s">
        <v>68</v>
      </c>
      <c r="D525" s="30" t="s">
        <v>2</v>
      </c>
      <c r="E525" s="30" t="s">
        <v>113</v>
      </c>
      <c r="F525" s="30"/>
      <c r="G525" s="30"/>
      <c r="H525" s="30" t="s">
        <v>188</v>
      </c>
      <c r="I525" s="30" t="s">
        <v>41</v>
      </c>
      <c r="J525" s="30">
        <f ca="1">DB!R519</f>
        <v>783</v>
      </c>
      <c r="K525" s="30">
        <f ca="1">DB!S519</f>
        <v>870</v>
      </c>
      <c r="L525" s="30">
        <f ca="1">DB!T519</f>
        <v>966</v>
      </c>
      <c r="M525" s="30">
        <f ca="1">DB!U519</f>
        <v>1380</v>
      </c>
      <c r="N525" s="30" t="s">
        <v>37</v>
      </c>
      <c r="P525" s="2"/>
      <c r="Q525" s="2"/>
      <c r="R525" s="2"/>
      <c r="S525" s="2"/>
    </row>
    <row r="526" spans="2:19" x14ac:dyDescent="0.35">
      <c r="B526" s="30" t="s">
        <v>67</v>
      </c>
      <c r="C526" s="30" t="s">
        <v>68</v>
      </c>
      <c r="D526" s="30" t="s">
        <v>2</v>
      </c>
      <c r="E526" s="30" t="s">
        <v>113</v>
      </c>
      <c r="F526" s="30"/>
      <c r="G526" s="30"/>
      <c r="H526" s="30" t="s">
        <v>188</v>
      </c>
      <c r="I526" s="30" t="s">
        <v>42</v>
      </c>
      <c r="J526" s="30">
        <f ca="1">DB!R520</f>
        <v>783</v>
      </c>
      <c r="K526" s="30">
        <f ca="1">DB!S520</f>
        <v>870</v>
      </c>
      <c r="L526" s="30">
        <f ca="1">DB!T520</f>
        <v>966</v>
      </c>
      <c r="M526" s="30">
        <f ca="1">DB!U520</f>
        <v>1380</v>
      </c>
      <c r="N526" s="30" t="s">
        <v>37</v>
      </c>
      <c r="P526" s="2"/>
      <c r="Q526" s="2"/>
      <c r="R526" s="2"/>
      <c r="S526" s="2"/>
    </row>
    <row r="527" spans="2:19" x14ac:dyDescent="0.35">
      <c r="B527" s="30" t="s">
        <v>67</v>
      </c>
      <c r="C527" s="30" t="s">
        <v>68</v>
      </c>
      <c r="D527" s="30" t="s">
        <v>2</v>
      </c>
      <c r="E527" s="30" t="s">
        <v>113</v>
      </c>
      <c r="F527" s="30"/>
      <c r="G527" s="30"/>
      <c r="H527" s="30" t="s">
        <v>188</v>
      </c>
      <c r="I527" s="30" t="s">
        <v>43</v>
      </c>
      <c r="J527" s="30">
        <f ca="1">DB!R521</f>
        <v>783</v>
      </c>
      <c r="K527" s="30">
        <f ca="1">DB!S521</f>
        <v>870</v>
      </c>
      <c r="L527" s="30">
        <f ca="1">DB!T521</f>
        <v>966</v>
      </c>
      <c r="M527" s="30">
        <f ca="1">DB!U521</f>
        <v>1380</v>
      </c>
      <c r="N527" s="30" t="s">
        <v>37</v>
      </c>
      <c r="P527" s="2"/>
      <c r="Q527" s="2"/>
      <c r="R527" s="2"/>
      <c r="S527" s="2"/>
    </row>
    <row r="528" spans="2:19" x14ac:dyDescent="0.35">
      <c r="B528" s="30" t="s">
        <v>67</v>
      </c>
      <c r="C528" s="30" t="s">
        <v>68</v>
      </c>
      <c r="D528" s="30" t="s">
        <v>2</v>
      </c>
      <c r="E528" s="30" t="s">
        <v>113</v>
      </c>
      <c r="F528" s="30"/>
      <c r="G528" s="30"/>
      <c r="H528" s="30" t="s">
        <v>188</v>
      </c>
      <c r="I528" s="30" t="s">
        <v>44</v>
      </c>
      <c r="J528" s="30">
        <f ca="1">DB!R522</f>
        <v>783</v>
      </c>
      <c r="K528" s="30">
        <f ca="1">DB!S522</f>
        <v>870</v>
      </c>
      <c r="L528" s="30">
        <f ca="1">DB!T522</f>
        <v>966</v>
      </c>
      <c r="M528" s="30">
        <f ca="1">DB!U522</f>
        <v>1380</v>
      </c>
      <c r="N528" s="30" t="s">
        <v>37</v>
      </c>
      <c r="P528" s="2"/>
      <c r="Q528" s="2"/>
      <c r="R528" s="2"/>
      <c r="S528" s="2"/>
    </row>
    <row r="529" spans="2:19" x14ac:dyDescent="0.35">
      <c r="B529" s="30" t="s">
        <v>67</v>
      </c>
      <c r="C529" s="30" t="s">
        <v>68</v>
      </c>
      <c r="D529" s="30" t="s">
        <v>2</v>
      </c>
      <c r="E529" s="30" t="s">
        <v>114</v>
      </c>
      <c r="F529" s="30"/>
      <c r="G529" s="30"/>
      <c r="H529" s="30" t="s">
        <v>188</v>
      </c>
      <c r="I529" s="30" t="s">
        <v>14</v>
      </c>
      <c r="J529" s="30">
        <f ca="1">DB!R523</f>
        <v>589</v>
      </c>
      <c r="K529" s="30">
        <f ca="1">DB!S523</f>
        <v>654</v>
      </c>
      <c r="L529" s="30">
        <f ca="1">DB!T523</f>
        <v>726</v>
      </c>
      <c r="M529" s="30">
        <f ca="1">DB!U523</f>
        <v>1035</v>
      </c>
      <c r="N529" s="30" t="s">
        <v>37</v>
      </c>
      <c r="P529" s="2"/>
      <c r="Q529" s="2"/>
      <c r="R529" s="2"/>
      <c r="S529" s="2"/>
    </row>
    <row r="530" spans="2:19" x14ac:dyDescent="0.35">
      <c r="B530" s="30" t="s">
        <v>67</v>
      </c>
      <c r="C530" s="30" t="s">
        <v>68</v>
      </c>
      <c r="D530" s="30" t="s">
        <v>2</v>
      </c>
      <c r="E530" s="30" t="s">
        <v>114</v>
      </c>
      <c r="F530" s="30"/>
      <c r="G530" s="30"/>
      <c r="H530" s="30" t="s">
        <v>188</v>
      </c>
      <c r="I530" s="30" t="s">
        <v>115</v>
      </c>
      <c r="J530" s="30">
        <f ca="1">DB!R524</f>
        <v>589</v>
      </c>
      <c r="K530" s="30">
        <f ca="1">DB!S524</f>
        <v>654</v>
      </c>
      <c r="L530" s="30">
        <f ca="1">DB!T524</f>
        <v>726</v>
      </c>
      <c r="M530" s="30">
        <f ca="1">DB!U524</f>
        <v>1035</v>
      </c>
      <c r="N530" s="30" t="s">
        <v>37</v>
      </c>
      <c r="P530" s="2"/>
      <c r="Q530" s="2"/>
      <c r="R530" s="2"/>
      <c r="S530" s="2"/>
    </row>
    <row r="531" spans="2:19" x14ac:dyDescent="0.35">
      <c r="B531" s="30" t="s">
        <v>67</v>
      </c>
      <c r="C531" s="30" t="s">
        <v>68</v>
      </c>
      <c r="D531" s="30" t="s">
        <v>2</v>
      </c>
      <c r="E531" s="30" t="s">
        <v>114</v>
      </c>
      <c r="F531" s="30"/>
      <c r="G531" s="30"/>
      <c r="H531" s="30" t="s">
        <v>188</v>
      </c>
      <c r="I531" s="30" t="s">
        <v>15</v>
      </c>
      <c r="J531" s="30">
        <f ca="1">DB!R525</f>
        <v>589</v>
      </c>
      <c r="K531" s="30">
        <f ca="1">DB!S525</f>
        <v>654</v>
      </c>
      <c r="L531" s="30">
        <f ca="1">DB!T525</f>
        <v>726</v>
      </c>
      <c r="M531" s="30">
        <f ca="1">DB!U525</f>
        <v>1035</v>
      </c>
      <c r="N531" s="30" t="s">
        <v>37</v>
      </c>
      <c r="P531" s="2"/>
      <c r="Q531" s="2"/>
      <c r="R531" s="2"/>
      <c r="S531" s="2"/>
    </row>
    <row r="532" spans="2:19" x14ac:dyDescent="0.35">
      <c r="B532" s="30" t="s">
        <v>67</v>
      </c>
      <c r="C532" s="30" t="s">
        <v>68</v>
      </c>
      <c r="D532" s="30" t="s">
        <v>2</v>
      </c>
      <c r="E532" s="30" t="s">
        <v>116</v>
      </c>
      <c r="F532" s="30"/>
      <c r="G532" s="30"/>
      <c r="H532" s="30" t="s">
        <v>188</v>
      </c>
      <c r="I532" s="30" t="s">
        <v>45</v>
      </c>
      <c r="J532" s="30">
        <f ca="1">DB!R526</f>
        <v>831</v>
      </c>
      <c r="K532" s="30">
        <f ca="1">DB!S526</f>
        <v>923</v>
      </c>
      <c r="L532" s="30">
        <f ca="1">DB!T526</f>
        <v>1025</v>
      </c>
      <c r="M532" s="30">
        <f ca="1">DB!U526</f>
        <v>1152</v>
      </c>
      <c r="N532" s="30" t="s">
        <v>37</v>
      </c>
      <c r="P532" s="2"/>
      <c r="Q532" s="2"/>
      <c r="R532" s="2"/>
      <c r="S532" s="2"/>
    </row>
    <row r="533" spans="2:19" x14ac:dyDescent="0.35">
      <c r="B533" s="30" t="s">
        <v>67</v>
      </c>
      <c r="C533" s="30" t="s">
        <v>68</v>
      </c>
      <c r="D533" s="30" t="s">
        <v>2</v>
      </c>
      <c r="E533" s="30" t="s">
        <v>116</v>
      </c>
      <c r="F533" s="30"/>
      <c r="G533" s="30"/>
      <c r="H533" s="30" t="s">
        <v>188</v>
      </c>
      <c r="I533" s="30" t="s">
        <v>117</v>
      </c>
      <c r="J533" s="30">
        <f ca="1">DB!R527</f>
        <v>831</v>
      </c>
      <c r="K533" s="30">
        <f ca="1">DB!S527</f>
        <v>923</v>
      </c>
      <c r="L533" s="30">
        <f ca="1">DB!T527</f>
        <v>1025</v>
      </c>
      <c r="M533" s="30">
        <f ca="1">DB!U527</f>
        <v>1152</v>
      </c>
      <c r="N533" s="30" t="s">
        <v>37</v>
      </c>
      <c r="P533" s="2"/>
      <c r="Q533" s="2"/>
      <c r="R533" s="2"/>
      <c r="S533" s="2"/>
    </row>
    <row r="534" spans="2:19" x14ac:dyDescent="0.35">
      <c r="B534" s="30" t="s">
        <v>67</v>
      </c>
      <c r="C534" s="30" t="s">
        <v>68</v>
      </c>
      <c r="D534" s="30" t="s">
        <v>2</v>
      </c>
      <c r="E534" s="30" t="s">
        <v>116</v>
      </c>
      <c r="F534" s="30"/>
      <c r="G534" s="30"/>
      <c r="H534" s="30" t="s">
        <v>188</v>
      </c>
      <c r="I534" s="30" t="s">
        <v>16</v>
      </c>
      <c r="J534" s="30">
        <f ca="1">DB!R528</f>
        <v>831</v>
      </c>
      <c r="K534" s="30">
        <f ca="1">DB!S528</f>
        <v>923</v>
      </c>
      <c r="L534" s="30">
        <f ca="1">DB!T528</f>
        <v>1025</v>
      </c>
      <c r="M534" s="30">
        <f ca="1">DB!U528</f>
        <v>1152</v>
      </c>
      <c r="N534" s="30" t="s">
        <v>37</v>
      </c>
      <c r="P534" s="2"/>
      <c r="Q534" s="2"/>
      <c r="R534" s="2"/>
      <c r="S534" s="2"/>
    </row>
    <row r="535" spans="2:19" x14ac:dyDescent="0.35">
      <c r="B535" s="30" t="s">
        <v>67</v>
      </c>
      <c r="C535" s="30" t="s">
        <v>68</v>
      </c>
      <c r="D535" s="30" t="s">
        <v>2</v>
      </c>
      <c r="E535" s="30" t="s">
        <v>46</v>
      </c>
      <c r="F535" s="30"/>
      <c r="G535" s="30"/>
      <c r="H535" s="30" t="s">
        <v>188</v>
      </c>
      <c r="I535" s="30" t="s">
        <v>47</v>
      </c>
      <c r="J535" s="30">
        <f ca="1">DB!R529</f>
        <v>220</v>
      </c>
      <c r="K535" s="30">
        <f ca="1">DB!S529</f>
        <v>243</v>
      </c>
      <c r="L535" s="30">
        <f ca="1">DB!T529</f>
        <v>346</v>
      </c>
      <c r="M535" s="30">
        <f ca="1">DB!U529</f>
        <v>494</v>
      </c>
      <c r="N535" s="30" t="s">
        <v>37</v>
      </c>
      <c r="P535" s="2"/>
      <c r="Q535" s="2"/>
      <c r="R535" s="2"/>
      <c r="S535" s="2"/>
    </row>
    <row r="536" spans="2:19" x14ac:dyDescent="0.35">
      <c r="B536" s="30" t="s">
        <v>67</v>
      </c>
      <c r="C536" s="30" t="s">
        <v>68</v>
      </c>
      <c r="D536" s="30" t="s">
        <v>3</v>
      </c>
      <c r="E536" s="30" t="s">
        <v>36</v>
      </c>
      <c r="F536" s="30"/>
      <c r="G536" s="30"/>
      <c r="H536" s="30" t="s">
        <v>188</v>
      </c>
      <c r="I536" s="30" t="s">
        <v>9</v>
      </c>
      <c r="J536" s="30">
        <f ca="1">DB!R530</f>
        <v>720</v>
      </c>
      <c r="K536" s="30">
        <f ca="1">DB!S530</f>
        <v>800</v>
      </c>
      <c r="L536" s="30">
        <f ca="1">DB!T530</f>
        <v>889</v>
      </c>
      <c r="M536" s="30">
        <f ca="1">DB!U530</f>
        <v>1269</v>
      </c>
      <c r="N536" s="30" t="s">
        <v>37</v>
      </c>
      <c r="P536" s="2"/>
      <c r="Q536" s="2"/>
      <c r="R536" s="2"/>
      <c r="S536" s="2"/>
    </row>
    <row r="537" spans="2:19" x14ac:dyDescent="0.35">
      <c r="B537" s="30" t="s">
        <v>67</v>
      </c>
      <c r="C537" s="30" t="s">
        <v>68</v>
      </c>
      <c r="D537" s="30" t="s">
        <v>3</v>
      </c>
      <c r="E537" s="30" t="s">
        <v>36</v>
      </c>
      <c r="F537" s="30"/>
      <c r="G537" s="30"/>
      <c r="H537" s="30" t="s">
        <v>188</v>
      </c>
      <c r="I537" s="30" t="s">
        <v>106</v>
      </c>
      <c r="J537" s="30">
        <f ca="1">DB!R531</f>
        <v>720</v>
      </c>
      <c r="K537" s="30">
        <f ca="1">DB!S531</f>
        <v>800</v>
      </c>
      <c r="L537" s="30">
        <f ca="1">DB!T531</f>
        <v>889</v>
      </c>
      <c r="M537" s="30">
        <f ca="1">DB!U531</f>
        <v>1269</v>
      </c>
      <c r="N537" s="30" t="s">
        <v>37</v>
      </c>
      <c r="P537" s="2"/>
      <c r="Q537" s="2"/>
      <c r="R537" s="2"/>
      <c r="S537" s="2"/>
    </row>
    <row r="538" spans="2:19" x14ac:dyDescent="0.35">
      <c r="B538" s="30" t="s">
        <v>67</v>
      </c>
      <c r="C538" s="30" t="s">
        <v>68</v>
      </c>
      <c r="D538" s="30" t="s">
        <v>3</v>
      </c>
      <c r="E538" s="30" t="s">
        <v>36</v>
      </c>
      <c r="F538" s="30"/>
      <c r="G538" s="30"/>
      <c r="H538" s="30" t="s">
        <v>188</v>
      </c>
      <c r="I538" s="30" t="s">
        <v>107</v>
      </c>
      <c r="J538" s="30">
        <f ca="1">DB!R532</f>
        <v>720</v>
      </c>
      <c r="K538" s="30">
        <f ca="1">DB!S532</f>
        <v>800</v>
      </c>
      <c r="L538" s="30">
        <f ca="1">DB!T532</f>
        <v>889</v>
      </c>
      <c r="M538" s="30">
        <f ca="1">DB!U532</f>
        <v>1269</v>
      </c>
      <c r="N538" s="30" t="s">
        <v>37</v>
      </c>
      <c r="P538" s="2"/>
      <c r="Q538" s="2"/>
      <c r="R538" s="2"/>
      <c r="S538" s="2"/>
    </row>
    <row r="539" spans="2:19" x14ac:dyDescent="0.35">
      <c r="B539" s="30" t="s">
        <v>67</v>
      </c>
      <c r="C539" s="30" t="s">
        <v>68</v>
      </c>
      <c r="D539" s="30" t="s">
        <v>3</v>
      </c>
      <c r="E539" s="30" t="s">
        <v>36</v>
      </c>
      <c r="F539" s="30"/>
      <c r="G539" s="30"/>
      <c r="H539" s="30" t="s">
        <v>188</v>
      </c>
      <c r="I539" s="30" t="s">
        <v>108</v>
      </c>
      <c r="J539" s="30">
        <f ca="1">DB!R533</f>
        <v>720</v>
      </c>
      <c r="K539" s="30">
        <f ca="1">DB!S533</f>
        <v>800</v>
      </c>
      <c r="L539" s="30">
        <f ca="1">DB!T533</f>
        <v>889</v>
      </c>
      <c r="M539" s="30">
        <f ca="1">DB!U533</f>
        <v>1269</v>
      </c>
      <c r="N539" s="30" t="s">
        <v>37</v>
      </c>
      <c r="P539" s="2"/>
      <c r="Q539" s="2"/>
      <c r="R539" s="2"/>
      <c r="S539" s="2"/>
    </row>
    <row r="540" spans="2:19" x14ac:dyDescent="0.35">
      <c r="B540" s="30" t="s">
        <v>67</v>
      </c>
      <c r="C540" s="30" t="s">
        <v>68</v>
      </c>
      <c r="D540" s="30" t="s">
        <v>3</v>
      </c>
      <c r="E540" s="30" t="s">
        <v>38</v>
      </c>
      <c r="F540" s="30"/>
      <c r="G540" s="30"/>
      <c r="H540" s="30" t="s">
        <v>188</v>
      </c>
      <c r="I540" s="30" t="s">
        <v>10</v>
      </c>
      <c r="J540" s="30">
        <f ca="1">DB!R534</f>
        <v>894</v>
      </c>
      <c r="K540" s="30">
        <f ca="1">DB!S534</f>
        <v>993</v>
      </c>
      <c r="L540" s="30">
        <f ca="1">DB!T534</f>
        <v>1103</v>
      </c>
      <c r="M540" s="30">
        <f ca="1">DB!U534</f>
        <v>1324</v>
      </c>
      <c r="N540" s="30" t="s">
        <v>37</v>
      </c>
      <c r="P540" s="2"/>
      <c r="Q540" s="2"/>
      <c r="R540" s="2"/>
      <c r="S540" s="2"/>
    </row>
    <row r="541" spans="2:19" x14ac:dyDescent="0.35">
      <c r="B541" s="30" t="s">
        <v>67</v>
      </c>
      <c r="C541" s="30" t="s">
        <v>68</v>
      </c>
      <c r="D541" s="30" t="s">
        <v>3</v>
      </c>
      <c r="E541" s="30" t="s">
        <v>38</v>
      </c>
      <c r="F541" s="30"/>
      <c r="G541" s="30"/>
      <c r="H541" s="30" t="s">
        <v>188</v>
      </c>
      <c r="I541" s="30" t="s">
        <v>11</v>
      </c>
      <c r="J541" s="30">
        <f ca="1">DB!R535</f>
        <v>894</v>
      </c>
      <c r="K541" s="30">
        <f ca="1">DB!S535</f>
        <v>993</v>
      </c>
      <c r="L541" s="30">
        <f ca="1">DB!T535</f>
        <v>1103</v>
      </c>
      <c r="M541" s="30">
        <f ca="1">DB!U535</f>
        <v>1324</v>
      </c>
      <c r="N541" s="30" t="s">
        <v>37</v>
      </c>
      <c r="P541" s="2"/>
      <c r="Q541" s="2"/>
      <c r="R541" s="2"/>
      <c r="S541" s="2"/>
    </row>
    <row r="542" spans="2:19" x14ac:dyDescent="0.35">
      <c r="B542" s="30" t="s">
        <v>67</v>
      </c>
      <c r="C542" s="30" t="s">
        <v>68</v>
      </c>
      <c r="D542" s="30" t="s">
        <v>3</v>
      </c>
      <c r="E542" s="30" t="s">
        <v>38</v>
      </c>
      <c r="F542" s="30"/>
      <c r="G542" s="30"/>
      <c r="H542" s="30" t="s">
        <v>188</v>
      </c>
      <c r="I542" s="30" t="s">
        <v>109</v>
      </c>
      <c r="J542" s="30">
        <f ca="1">DB!R536</f>
        <v>894</v>
      </c>
      <c r="K542" s="30">
        <f ca="1">DB!S536</f>
        <v>993</v>
      </c>
      <c r="L542" s="30">
        <f ca="1">DB!T536</f>
        <v>1103</v>
      </c>
      <c r="M542" s="30">
        <f ca="1">DB!U536</f>
        <v>1324</v>
      </c>
      <c r="N542" s="30" t="s">
        <v>37</v>
      </c>
      <c r="P542" s="2"/>
      <c r="Q542" s="2"/>
      <c r="R542" s="2"/>
      <c r="S542" s="2"/>
    </row>
    <row r="543" spans="2:19" x14ac:dyDescent="0.35">
      <c r="B543" s="30" t="s">
        <v>67</v>
      </c>
      <c r="C543" s="30" t="s">
        <v>68</v>
      </c>
      <c r="D543" s="30" t="s">
        <v>3</v>
      </c>
      <c r="E543" s="30" t="s">
        <v>38</v>
      </c>
      <c r="F543" s="30"/>
      <c r="G543" s="30"/>
      <c r="H543" s="30" t="s">
        <v>188</v>
      </c>
      <c r="I543" s="30" t="s">
        <v>110</v>
      </c>
      <c r="J543" s="30">
        <f ca="1">DB!R537</f>
        <v>894</v>
      </c>
      <c r="K543" s="30">
        <f ca="1">DB!S537</f>
        <v>993</v>
      </c>
      <c r="L543" s="30">
        <f ca="1">DB!T537</f>
        <v>1103</v>
      </c>
      <c r="M543" s="30">
        <f ca="1">DB!U537</f>
        <v>1324</v>
      </c>
      <c r="N543" s="30" t="s">
        <v>37</v>
      </c>
      <c r="P543" s="2"/>
      <c r="Q543" s="2"/>
      <c r="R543" s="2"/>
      <c r="S543" s="2"/>
    </row>
    <row r="544" spans="2:19" x14ac:dyDescent="0.35">
      <c r="B544" s="30" t="s">
        <v>67</v>
      </c>
      <c r="C544" s="30" t="s">
        <v>68</v>
      </c>
      <c r="D544" s="30" t="s">
        <v>3</v>
      </c>
      <c r="E544" s="30" t="s">
        <v>39</v>
      </c>
      <c r="F544" s="30"/>
      <c r="G544" s="30"/>
      <c r="H544" s="30" t="s">
        <v>188</v>
      </c>
      <c r="I544" s="30" t="s">
        <v>111</v>
      </c>
      <c r="J544" s="30">
        <f ca="1">DB!R538</f>
        <v>849</v>
      </c>
      <c r="K544" s="30">
        <f ca="1">DB!S538</f>
        <v>943</v>
      </c>
      <c r="L544" s="30">
        <f ca="1">DB!T538</f>
        <v>1047</v>
      </c>
      <c r="M544" s="30">
        <f ca="1">DB!U538</f>
        <v>1158</v>
      </c>
      <c r="N544" s="30" t="s">
        <v>37</v>
      </c>
      <c r="P544" s="2"/>
      <c r="Q544" s="2"/>
      <c r="R544" s="2"/>
      <c r="S544" s="2"/>
    </row>
    <row r="545" spans="2:19" x14ac:dyDescent="0.35">
      <c r="B545" s="30" t="s">
        <v>67</v>
      </c>
      <c r="C545" s="30" t="s">
        <v>68</v>
      </c>
      <c r="D545" s="30" t="s">
        <v>3</v>
      </c>
      <c r="E545" s="30" t="s">
        <v>39</v>
      </c>
      <c r="F545" s="30"/>
      <c r="G545" s="30"/>
      <c r="H545" s="30" t="s">
        <v>188</v>
      </c>
      <c r="I545" s="30" t="s">
        <v>112</v>
      </c>
      <c r="J545" s="30">
        <f ca="1">DB!R539</f>
        <v>849</v>
      </c>
      <c r="K545" s="30">
        <f ca="1">DB!S539</f>
        <v>943</v>
      </c>
      <c r="L545" s="30">
        <f ca="1">DB!T539</f>
        <v>1047</v>
      </c>
      <c r="M545" s="30">
        <f ca="1">DB!U539</f>
        <v>1158</v>
      </c>
      <c r="N545" s="30" t="s">
        <v>37</v>
      </c>
      <c r="P545" s="2"/>
      <c r="Q545" s="2"/>
      <c r="R545" s="2"/>
      <c r="S545" s="2"/>
    </row>
    <row r="546" spans="2:19" x14ac:dyDescent="0.35">
      <c r="B546" s="30" t="s">
        <v>67</v>
      </c>
      <c r="C546" s="30" t="s">
        <v>68</v>
      </c>
      <c r="D546" s="30" t="s">
        <v>3</v>
      </c>
      <c r="E546" s="30" t="s">
        <v>39</v>
      </c>
      <c r="F546" s="30"/>
      <c r="G546" s="30"/>
      <c r="H546" s="30" t="s">
        <v>188</v>
      </c>
      <c r="I546" s="30" t="s">
        <v>12</v>
      </c>
      <c r="J546" s="30">
        <f ca="1">DB!R540</f>
        <v>849</v>
      </c>
      <c r="K546" s="30">
        <f ca="1">DB!S540</f>
        <v>943</v>
      </c>
      <c r="L546" s="30">
        <f ca="1">DB!T540</f>
        <v>1047</v>
      </c>
      <c r="M546" s="30">
        <f ca="1">DB!U540</f>
        <v>1158</v>
      </c>
      <c r="N546" s="30" t="s">
        <v>37</v>
      </c>
      <c r="P546" s="2"/>
      <c r="Q546" s="2"/>
      <c r="R546" s="2"/>
      <c r="S546" s="2"/>
    </row>
    <row r="547" spans="2:19" x14ac:dyDescent="0.35">
      <c r="B547" s="30" t="s">
        <v>67</v>
      </c>
      <c r="C547" s="30" t="s">
        <v>68</v>
      </c>
      <c r="D547" s="30" t="s">
        <v>3</v>
      </c>
      <c r="E547" s="30" t="s">
        <v>39</v>
      </c>
      <c r="F547" s="30"/>
      <c r="G547" s="30"/>
      <c r="H547" s="30" t="s">
        <v>188</v>
      </c>
      <c r="I547" s="30" t="s">
        <v>13</v>
      </c>
      <c r="J547" s="30">
        <f ca="1">DB!R541</f>
        <v>849</v>
      </c>
      <c r="K547" s="30">
        <f ca="1">DB!S541</f>
        <v>943</v>
      </c>
      <c r="L547" s="30">
        <f ca="1">DB!T541</f>
        <v>1047</v>
      </c>
      <c r="M547" s="30">
        <f ca="1">DB!U541</f>
        <v>1158</v>
      </c>
      <c r="N547" s="30" t="s">
        <v>37</v>
      </c>
      <c r="P547" s="2"/>
      <c r="Q547" s="2"/>
      <c r="R547" s="2"/>
      <c r="S547" s="2"/>
    </row>
    <row r="548" spans="2:19" x14ac:dyDescent="0.35">
      <c r="B548" s="30" t="s">
        <v>67</v>
      </c>
      <c r="C548" s="30" t="s">
        <v>68</v>
      </c>
      <c r="D548" s="30" t="s">
        <v>3</v>
      </c>
      <c r="E548" s="30" t="s">
        <v>113</v>
      </c>
      <c r="F548" s="30"/>
      <c r="G548" s="30"/>
      <c r="H548" s="30" t="s">
        <v>188</v>
      </c>
      <c r="I548" s="30" t="s">
        <v>40</v>
      </c>
      <c r="J548" s="30">
        <f ca="1">DB!R542</f>
        <v>783</v>
      </c>
      <c r="K548" s="30">
        <f ca="1">DB!S542</f>
        <v>870</v>
      </c>
      <c r="L548" s="30">
        <f ca="1">DB!T542</f>
        <v>966</v>
      </c>
      <c r="M548" s="30">
        <f ca="1">DB!U542</f>
        <v>1380</v>
      </c>
      <c r="N548" s="30" t="s">
        <v>37</v>
      </c>
      <c r="P548" s="2"/>
      <c r="Q548" s="2"/>
      <c r="R548" s="2"/>
      <c r="S548" s="2"/>
    </row>
    <row r="549" spans="2:19" x14ac:dyDescent="0.35">
      <c r="B549" s="30" t="s">
        <v>67</v>
      </c>
      <c r="C549" s="30" t="s">
        <v>68</v>
      </c>
      <c r="D549" s="30" t="s">
        <v>3</v>
      </c>
      <c r="E549" s="30" t="s">
        <v>113</v>
      </c>
      <c r="F549" s="30"/>
      <c r="G549" s="30"/>
      <c r="H549" s="30" t="s">
        <v>188</v>
      </c>
      <c r="I549" s="30" t="s">
        <v>41</v>
      </c>
      <c r="J549" s="30">
        <f ca="1">DB!R543</f>
        <v>783</v>
      </c>
      <c r="K549" s="30">
        <f ca="1">DB!S543</f>
        <v>870</v>
      </c>
      <c r="L549" s="30">
        <f ca="1">DB!T543</f>
        <v>966</v>
      </c>
      <c r="M549" s="30">
        <f ca="1">DB!U543</f>
        <v>1380</v>
      </c>
      <c r="N549" s="30" t="s">
        <v>37</v>
      </c>
      <c r="P549" s="2"/>
      <c r="Q549" s="2"/>
      <c r="R549" s="2"/>
      <c r="S549" s="2"/>
    </row>
    <row r="550" spans="2:19" x14ac:dyDescent="0.35">
      <c r="B550" s="30" t="s">
        <v>67</v>
      </c>
      <c r="C550" s="30" t="s">
        <v>68</v>
      </c>
      <c r="D550" s="30" t="s">
        <v>3</v>
      </c>
      <c r="E550" s="30" t="s">
        <v>113</v>
      </c>
      <c r="F550" s="30"/>
      <c r="G550" s="30"/>
      <c r="H550" s="30" t="s">
        <v>188</v>
      </c>
      <c r="I550" s="30" t="s">
        <v>42</v>
      </c>
      <c r="J550" s="30">
        <f ca="1">DB!R544</f>
        <v>783</v>
      </c>
      <c r="K550" s="30">
        <f ca="1">DB!S544</f>
        <v>870</v>
      </c>
      <c r="L550" s="30">
        <f ca="1">DB!T544</f>
        <v>966</v>
      </c>
      <c r="M550" s="30">
        <f ca="1">DB!U544</f>
        <v>1380</v>
      </c>
      <c r="N550" s="30" t="s">
        <v>37</v>
      </c>
      <c r="P550" s="2"/>
      <c r="Q550" s="2"/>
      <c r="R550" s="2"/>
      <c r="S550" s="2"/>
    </row>
    <row r="551" spans="2:19" x14ac:dyDescent="0.35">
      <c r="B551" s="30" t="s">
        <v>67</v>
      </c>
      <c r="C551" s="30" t="s">
        <v>68</v>
      </c>
      <c r="D551" s="30" t="s">
        <v>3</v>
      </c>
      <c r="E551" s="30" t="s">
        <v>113</v>
      </c>
      <c r="F551" s="30"/>
      <c r="G551" s="30"/>
      <c r="H551" s="30" t="s">
        <v>188</v>
      </c>
      <c r="I551" s="30" t="s">
        <v>43</v>
      </c>
      <c r="J551" s="30">
        <f ca="1">DB!R545</f>
        <v>783</v>
      </c>
      <c r="K551" s="30">
        <f ca="1">DB!S545</f>
        <v>870</v>
      </c>
      <c r="L551" s="30">
        <f ca="1">DB!T545</f>
        <v>966</v>
      </c>
      <c r="M551" s="30">
        <f ca="1">DB!U545</f>
        <v>1380</v>
      </c>
      <c r="N551" s="30" t="s">
        <v>37</v>
      </c>
      <c r="P551" s="2"/>
      <c r="Q551" s="2"/>
      <c r="R551" s="2"/>
      <c r="S551" s="2"/>
    </row>
    <row r="552" spans="2:19" x14ac:dyDescent="0.35">
      <c r="B552" s="30" t="s">
        <v>67</v>
      </c>
      <c r="C552" s="30" t="s">
        <v>68</v>
      </c>
      <c r="D552" s="30" t="s">
        <v>3</v>
      </c>
      <c r="E552" s="30" t="s">
        <v>113</v>
      </c>
      <c r="F552" s="30"/>
      <c r="G552" s="30"/>
      <c r="H552" s="30" t="s">
        <v>188</v>
      </c>
      <c r="I552" s="30" t="s">
        <v>44</v>
      </c>
      <c r="J552" s="30">
        <f ca="1">DB!R546</f>
        <v>783</v>
      </c>
      <c r="K552" s="30">
        <f ca="1">DB!S546</f>
        <v>870</v>
      </c>
      <c r="L552" s="30">
        <f ca="1">DB!T546</f>
        <v>966</v>
      </c>
      <c r="M552" s="30">
        <f ca="1">DB!U546</f>
        <v>1380</v>
      </c>
      <c r="N552" s="30" t="s">
        <v>37</v>
      </c>
      <c r="P552" s="2"/>
      <c r="Q552" s="2"/>
      <c r="R552" s="2"/>
      <c r="S552" s="2"/>
    </row>
    <row r="553" spans="2:19" x14ac:dyDescent="0.35">
      <c r="B553" s="30" t="s">
        <v>67</v>
      </c>
      <c r="C553" s="30" t="s">
        <v>68</v>
      </c>
      <c r="D553" s="30" t="s">
        <v>3</v>
      </c>
      <c r="E553" s="30" t="s">
        <v>114</v>
      </c>
      <c r="F553" s="30"/>
      <c r="G553" s="30"/>
      <c r="H553" s="30" t="s">
        <v>188</v>
      </c>
      <c r="I553" s="30" t="s">
        <v>14</v>
      </c>
      <c r="J553" s="30">
        <f ca="1">DB!R547</f>
        <v>589</v>
      </c>
      <c r="K553" s="30">
        <f ca="1">DB!S547</f>
        <v>654</v>
      </c>
      <c r="L553" s="30">
        <f ca="1">DB!T547</f>
        <v>726</v>
      </c>
      <c r="M553" s="30">
        <f ca="1">DB!U547</f>
        <v>1035</v>
      </c>
      <c r="N553" s="30" t="s">
        <v>37</v>
      </c>
      <c r="P553" s="2"/>
      <c r="Q553" s="2"/>
      <c r="R553" s="2"/>
      <c r="S553" s="2"/>
    </row>
    <row r="554" spans="2:19" x14ac:dyDescent="0.35">
      <c r="B554" s="30" t="s">
        <v>67</v>
      </c>
      <c r="C554" s="30" t="s">
        <v>68</v>
      </c>
      <c r="D554" s="30" t="s">
        <v>3</v>
      </c>
      <c r="E554" s="30" t="s">
        <v>114</v>
      </c>
      <c r="F554" s="30"/>
      <c r="G554" s="30"/>
      <c r="H554" s="30" t="s">
        <v>188</v>
      </c>
      <c r="I554" s="30" t="s">
        <v>115</v>
      </c>
      <c r="J554" s="30">
        <f ca="1">DB!R548</f>
        <v>589</v>
      </c>
      <c r="K554" s="30">
        <f ca="1">DB!S548</f>
        <v>654</v>
      </c>
      <c r="L554" s="30">
        <f ca="1">DB!T548</f>
        <v>726</v>
      </c>
      <c r="M554" s="30">
        <f ca="1">DB!U548</f>
        <v>1035</v>
      </c>
      <c r="N554" s="30" t="s">
        <v>37</v>
      </c>
      <c r="P554" s="2"/>
      <c r="Q554" s="2"/>
      <c r="R554" s="2"/>
      <c r="S554" s="2"/>
    </row>
    <row r="555" spans="2:19" x14ac:dyDescent="0.35">
      <c r="B555" s="30" t="s">
        <v>67</v>
      </c>
      <c r="C555" s="30" t="s">
        <v>68</v>
      </c>
      <c r="D555" s="30" t="s">
        <v>3</v>
      </c>
      <c r="E555" s="30" t="s">
        <v>114</v>
      </c>
      <c r="F555" s="30"/>
      <c r="G555" s="30"/>
      <c r="H555" s="30" t="s">
        <v>188</v>
      </c>
      <c r="I555" s="30" t="s">
        <v>15</v>
      </c>
      <c r="J555" s="30">
        <f ca="1">DB!R549</f>
        <v>589</v>
      </c>
      <c r="K555" s="30">
        <f ca="1">DB!S549</f>
        <v>654</v>
      </c>
      <c r="L555" s="30">
        <f ca="1">DB!T549</f>
        <v>726</v>
      </c>
      <c r="M555" s="30">
        <f ca="1">DB!U549</f>
        <v>1035</v>
      </c>
      <c r="N555" s="30" t="s">
        <v>37</v>
      </c>
      <c r="P555" s="2"/>
      <c r="Q555" s="2"/>
      <c r="R555" s="2"/>
      <c r="S555" s="2"/>
    </row>
    <row r="556" spans="2:19" x14ac:dyDescent="0.35">
      <c r="B556" s="30" t="s">
        <v>67</v>
      </c>
      <c r="C556" s="30" t="s">
        <v>68</v>
      </c>
      <c r="D556" s="30" t="s">
        <v>3</v>
      </c>
      <c r="E556" s="30" t="s">
        <v>116</v>
      </c>
      <c r="F556" s="30"/>
      <c r="G556" s="30"/>
      <c r="H556" s="30" t="s">
        <v>188</v>
      </c>
      <c r="I556" s="30" t="s">
        <v>45</v>
      </c>
      <c r="J556" s="30">
        <f ca="1">DB!R550</f>
        <v>831</v>
      </c>
      <c r="K556" s="30">
        <f ca="1">DB!S550</f>
        <v>923</v>
      </c>
      <c r="L556" s="30">
        <f ca="1">DB!T550</f>
        <v>1025</v>
      </c>
      <c r="M556" s="30">
        <f ca="1">DB!U550</f>
        <v>1152</v>
      </c>
      <c r="N556" s="30" t="s">
        <v>37</v>
      </c>
      <c r="P556" s="2"/>
      <c r="Q556" s="2"/>
      <c r="R556" s="2"/>
      <c r="S556" s="2"/>
    </row>
    <row r="557" spans="2:19" x14ac:dyDescent="0.35">
      <c r="B557" s="30" t="s">
        <v>67</v>
      </c>
      <c r="C557" s="30" t="s">
        <v>68</v>
      </c>
      <c r="D557" s="30" t="s">
        <v>3</v>
      </c>
      <c r="E557" s="30" t="s">
        <v>116</v>
      </c>
      <c r="F557" s="30"/>
      <c r="G557" s="30"/>
      <c r="H557" s="30" t="s">
        <v>188</v>
      </c>
      <c r="I557" s="30" t="s">
        <v>117</v>
      </c>
      <c r="J557" s="30">
        <f ca="1">DB!R551</f>
        <v>831</v>
      </c>
      <c r="K557" s="30">
        <f ca="1">DB!S551</f>
        <v>923</v>
      </c>
      <c r="L557" s="30">
        <f ca="1">DB!T551</f>
        <v>1025</v>
      </c>
      <c r="M557" s="30">
        <f ca="1">DB!U551</f>
        <v>1152</v>
      </c>
      <c r="N557" s="30" t="s">
        <v>37</v>
      </c>
      <c r="P557" s="2"/>
      <c r="Q557" s="2"/>
      <c r="R557" s="2"/>
      <c r="S557" s="2"/>
    </row>
    <row r="558" spans="2:19" x14ac:dyDescent="0.35">
      <c r="B558" s="30" t="s">
        <v>67</v>
      </c>
      <c r="C558" s="30" t="s">
        <v>68</v>
      </c>
      <c r="D558" s="30" t="s">
        <v>3</v>
      </c>
      <c r="E558" s="30" t="s">
        <v>116</v>
      </c>
      <c r="F558" s="30"/>
      <c r="G558" s="30"/>
      <c r="H558" s="30" t="s">
        <v>188</v>
      </c>
      <c r="I558" s="30" t="s">
        <v>16</v>
      </c>
      <c r="J558" s="30">
        <f ca="1">DB!R552</f>
        <v>831</v>
      </c>
      <c r="K558" s="30">
        <f ca="1">DB!S552</f>
        <v>923</v>
      </c>
      <c r="L558" s="30">
        <f ca="1">DB!T552</f>
        <v>1025</v>
      </c>
      <c r="M558" s="30">
        <f ca="1">DB!U552</f>
        <v>1152</v>
      </c>
      <c r="N558" s="30" t="s">
        <v>37</v>
      </c>
      <c r="P558" s="2"/>
      <c r="Q558" s="2"/>
      <c r="R558" s="2"/>
      <c r="S558" s="2"/>
    </row>
    <row r="559" spans="2:19" x14ac:dyDescent="0.35">
      <c r="B559" s="30" t="s">
        <v>67</v>
      </c>
      <c r="C559" s="30" t="s">
        <v>68</v>
      </c>
      <c r="D559" s="30" t="s">
        <v>3</v>
      </c>
      <c r="E559" s="30" t="s">
        <v>46</v>
      </c>
      <c r="F559" s="30"/>
      <c r="G559" s="30"/>
      <c r="H559" s="30" t="s">
        <v>188</v>
      </c>
      <c r="I559" s="30" t="s">
        <v>47</v>
      </c>
      <c r="J559" s="30">
        <f ca="1">DB!R553</f>
        <v>220</v>
      </c>
      <c r="K559" s="30">
        <f ca="1">DB!S553</f>
        <v>243</v>
      </c>
      <c r="L559" s="30">
        <f ca="1">DB!T553</f>
        <v>346</v>
      </c>
      <c r="M559" s="30">
        <f ca="1">DB!U553</f>
        <v>494</v>
      </c>
      <c r="N559" s="30" t="s">
        <v>37</v>
      </c>
      <c r="P559" s="2"/>
      <c r="Q559" s="2"/>
      <c r="R559" s="2"/>
      <c r="S559" s="2"/>
    </row>
    <row r="560" spans="2:19" x14ac:dyDescent="0.35">
      <c r="B560" s="30" t="s">
        <v>67</v>
      </c>
      <c r="C560" s="30" t="s">
        <v>68</v>
      </c>
      <c r="D560" s="30" t="s">
        <v>4</v>
      </c>
      <c r="E560" s="30" t="s">
        <v>36</v>
      </c>
      <c r="F560" s="30"/>
      <c r="G560" s="30"/>
      <c r="H560" s="30" t="s">
        <v>188</v>
      </c>
      <c r="I560" s="30" t="s">
        <v>9</v>
      </c>
      <c r="J560" s="30">
        <f ca="1">DB!R554</f>
        <v>720</v>
      </c>
      <c r="K560" s="30">
        <f ca="1">DB!S554</f>
        <v>800</v>
      </c>
      <c r="L560" s="30">
        <f ca="1">DB!T554</f>
        <v>889</v>
      </c>
      <c r="M560" s="30">
        <f ca="1">DB!U554</f>
        <v>1269</v>
      </c>
      <c r="N560" s="30" t="s">
        <v>37</v>
      </c>
      <c r="P560" s="2"/>
      <c r="Q560" s="2"/>
      <c r="R560" s="2"/>
      <c r="S560" s="2"/>
    </row>
    <row r="561" spans="2:19" x14ac:dyDescent="0.35">
      <c r="B561" s="30" t="s">
        <v>67</v>
      </c>
      <c r="C561" s="30" t="s">
        <v>68</v>
      </c>
      <c r="D561" s="30" t="s">
        <v>4</v>
      </c>
      <c r="E561" s="30" t="s">
        <v>36</v>
      </c>
      <c r="F561" s="30"/>
      <c r="G561" s="30"/>
      <c r="H561" s="30" t="s">
        <v>188</v>
      </c>
      <c r="I561" s="30" t="s">
        <v>106</v>
      </c>
      <c r="J561" s="30">
        <f ca="1">DB!R555</f>
        <v>720</v>
      </c>
      <c r="K561" s="30">
        <f ca="1">DB!S555</f>
        <v>800</v>
      </c>
      <c r="L561" s="30">
        <f ca="1">DB!T555</f>
        <v>889</v>
      </c>
      <c r="M561" s="30">
        <f ca="1">DB!U555</f>
        <v>1269</v>
      </c>
      <c r="N561" s="30" t="s">
        <v>37</v>
      </c>
      <c r="P561" s="2"/>
      <c r="Q561" s="2"/>
      <c r="R561" s="2"/>
      <c r="S561" s="2"/>
    </row>
    <row r="562" spans="2:19" x14ac:dyDescent="0.35">
      <c r="B562" s="30" t="s">
        <v>67</v>
      </c>
      <c r="C562" s="30" t="s">
        <v>68</v>
      </c>
      <c r="D562" s="30" t="s">
        <v>4</v>
      </c>
      <c r="E562" s="30" t="s">
        <v>36</v>
      </c>
      <c r="F562" s="30"/>
      <c r="G562" s="30"/>
      <c r="H562" s="30" t="s">
        <v>188</v>
      </c>
      <c r="I562" s="30" t="s">
        <v>107</v>
      </c>
      <c r="J562" s="30">
        <f ca="1">DB!R556</f>
        <v>720</v>
      </c>
      <c r="K562" s="30">
        <f ca="1">DB!S556</f>
        <v>800</v>
      </c>
      <c r="L562" s="30">
        <f ca="1">DB!T556</f>
        <v>889</v>
      </c>
      <c r="M562" s="30">
        <f ca="1">DB!U556</f>
        <v>1269</v>
      </c>
      <c r="N562" s="30" t="s">
        <v>37</v>
      </c>
      <c r="P562" s="2"/>
      <c r="Q562" s="2"/>
      <c r="R562" s="2"/>
      <c r="S562" s="2"/>
    </row>
    <row r="563" spans="2:19" x14ac:dyDescent="0.35">
      <c r="B563" s="30" t="s">
        <v>67</v>
      </c>
      <c r="C563" s="30" t="s">
        <v>68</v>
      </c>
      <c r="D563" s="30" t="s">
        <v>4</v>
      </c>
      <c r="E563" s="30" t="s">
        <v>36</v>
      </c>
      <c r="F563" s="30"/>
      <c r="G563" s="30"/>
      <c r="H563" s="30" t="s">
        <v>188</v>
      </c>
      <c r="I563" s="30" t="s">
        <v>108</v>
      </c>
      <c r="J563" s="30">
        <f ca="1">DB!R557</f>
        <v>720</v>
      </c>
      <c r="K563" s="30">
        <f ca="1">DB!S557</f>
        <v>800</v>
      </c>
      <c r="L563" s="30">
        <f ca="1">DB!T557</f>
        <v>889</v>
      </c>
      <c r="M563" s="30">
        <f ca="1">DB!U557</f>
        <v>1269</v>
      </c>
      <c r="N563" s="30" t="s">
        <v>37</v>
      </c>
      <c r="P563" s="2"/>
      <c r="Q563" s="2"/>
      <c r="R563" s="2"/>
      <c r="S563" s="2"/>
    </row>
    <row r="564" spans="2:19" x14ac:dyDescent="0.35">
      <c r="B564" s="30" t="s">
        <v>67</v>
      </c>
      <c r="C564" s="30" t="s">
        <v>68</v>
      </c>
      <c r="D564" s="30" t="s">
        <v>4</v>
      </c>
      <c r="E564" s="30" t="s">
        <v>38</v>
      </c>
      <c r="F564" s="30"/>
      <c r="G564" s="30"/>
      <c r="H564" s="30" t="s">
        <v>188</v>
      </c>
      <c r="I564" s="30" t="s">
        <v>10</v>
      </c>
      <c r="J564" s="30">
        <f ca="1">DB!R558</f>
        <v>894</v>
      </c>
      <c r="K564" s="30">
        <f ca="1">DB!S558</f>
        <v>993</v>
      </c>
      <c r="L564" s="30">
        <f ca="1">DB!T558</f>
        <v>1103</v>
      </c>
      <c r="M564" s="30">
        <f ca="1">DB!U558</f>
        <v>1324</v>
      </c>
      <c r="N564" s="30" t="s">
        <v>37</v>
      </c>
      <c r="P564" s="2"/>
      <c r="Q564" s="2"/>
      <c r="R564" s="2"/>
      <c r="S564" s="2"/>
    </row>
    <row r="565" spans="2:19" x14ac:dyDescent="0.35">
      <c r="B565" s="30" t="s">
        <v>67</v>
      </c>
      <c r="C565" s="30" t="s">
        <v>68</v>
      </c>
      <c r="D565" s="30" t="s">
        <v>4</v>
      </c>
      <c r="E565" s="30" t="s">
        <v>38</v>
      </c>
      <c r="F565" s="30"/>
      <c r="G565" s="30"/>
      <c r="H565" s="30" t="s">
        <v>188</v>
      </c>
      <c r="I565" s="30" t="s">
        <v>11</v>
      </c>
      <c r="J565" s="30">
        <f ca="1">DB!R559</f>
        <v>894</v>
      </c>
      <c r="K565" s="30">
        <f ca="1">DB!S559</f>
        <v>993</v>
      </c>
      <c r="L565" s="30">
        <f ca="1">DB!T559</f>
        <v>1103</v>
      </c>
      <c r="M565" s="30">
        <f ca="1">DB!U559</f>
        <v>1324</v>
      </c>
      <c r="N565" s="30" t="s">
        <v>37</v>
      </c>
      <c r="P565" s="2"/>
      <c r="Q565" s="2"/>
      <c r="R565" s="2"/>
      <c r="S565" s="2"/>
    </row>
    <row r="566" spans="2:19" x14ac:dyDescent="0.35">
      <c r="B566" s="30" t="s">
        <v>67</v>
      </c>
      <c r="C566" s="30" t="s">
        <v>68</v>
      </c>
      <c r="D566" s="30" t="s">
        <v>4</v>
      </c>
      <c r="E566" s="30" t="s">
        <v>38</v>
      </c>
      <c r="F566" s="30"/>
      <c r="G566" s="30"/>
      <c r="H566" s="30" t="s">
        <v>188</v>
      </c>
      <c r="I566" s="30" t="s">
        <v>109</v>
      </c>
      <c r="J566" s="30">
        <f ca="1">DB!R560</f>
        <v>894</v>
      </c>
      <c r="K566" s="30">
        <f ca="1">DB!S560</f>
        <v>993</v>
      </c>
      <c r="L566" s="30">
        <f ca="1">DB!T560</f>
        <v>1103</v>
      </c>
      <c r="M566" s="30">
        <f ca="1">DB!U560</f>
        <v>1324</v>
      </c>
      <c r="N566" s="30" t="s">
        <v>37</v>
      </c>
      <c r="P566" s="2"/>
      <c r="Q566" s="2"/>
      <c r="R566" s="2"/>
      <c r="S566" s="2"/>
    </row>
    <row r="567" spans="2:19" x14ac:dyDescent="0.35">
      <c r="B567" s="30" t="s">
        <v>67</v>
      </c>
      <c r="C567" s="30" t="s">
        <v>68</v>
      </c>
      <c r="D567" s="30" t="s">
        <v>4</v>
      </c>
      <c r="E567" s="30" t="s">
        <v>38</v>
      </c>
      <c r="F567" s="30"/>
      <c r="G567" s="30"/>
      <c r="H567" s="30" t="s">
        <v>188</v>
      </c>
      <c r="I567" s="30" t="s">
        <v>110</v>
      </c>
      <c r="J567" s="30">
        <f ca="1">DB!R561</f>
        <v>894</v>
      </c>
      <c r="K567" s="30">
        <f ca="1">DB!S561</f>
        <v>993</v>
      </c>
      <c r="L567" s="30">
        <f ca="1">DB!T561</f>
        <v>1103</v>
      </c>
      <c r="M567" s="30">
        <f ca="1">DB!U561</f>
        <v>1324</v>
      </c>
      <c r="N567" s="30" t="s">
        <v>37</v>
      </c>
      <c r="P567" s="2"/>
      <c r="Q567" s="2"/>
      <c r="R567" s="2"/>
      <c r="S567" s="2"/>
    </row>
    <row r="568" spans="2:19" x14ac:dyDescent="0.35">
      <c r="B568" s="30" t="s">
        <v>67</v>
      </c>
      <c r="C568" s="30" t="s">
        <v>68</v>
      </c>
      <c r="D568" s="30" t="s">
        <v>4</v>
      </c>
      <c r="E568" s="30" t="s">
        <v>39</v>
      </c>
      <c r="F568" s="30"/>
      <c r="G568" s="30"/>
      <c r="H568" s="30" t="s">
        <v>188</v>
      </c>
      <c r="I568" s="30" t="s">
        <v>111</v>
      </c>
      <c r="J568" s="30">
        <f ca="1">DB!R562</f>
        <v>849</v>
      </c>
      <c r="K568" s="30">
        <f ca="1">DB!S562</f>
        <v>943</v>
      </c>
      <c r="L568" s="30">
        <f ca="1">DB!T562</f>
        <v>1047</v>
      </c>
      <c r="M568" s="30">
        <f ca="1">DB!U562</f>
        <v>1158</v>
      </c>
      <c r="N568" s="30" t="s">
        <v>37</v>
      </c>
      <c r="P568" s="2"/>
      <c r="Q568" s="2"/>
      <c r="R568" s="2"/>
      <c r="S568" s="2"/>
    </row>
    <row r="569" spans="2:19" x14ac:dyDescent="0.35">
      <c r="B569" s="30" t="s">
        <v>67</v>
      </c>
      <c r="C569" s="30" t="s">
        <v>68</v>
      </c>
      <c r="D569" s="30" t="s">
        <v>4</v>
      </c>
      <c r="E569" s="30" t="s">
        <v>39</v>
      </c>
      <c r="F569" s="30"/>
      <c r="G569" s="30"/>
      <c r="H569" s="30" t="s">
        <v>188</v>
      </c>
      <c r="I569" s="30" t="s">
        <v>112</v>
      </c>
      <c r="J569" s="30">
        <f ca="1">DB!R563</f>
        <v>849</v>
      </c>
      <c r="K569" s="30">
        <f ca="1">DB!S563</f>
        <v>943</v>
      </c>
      <c r="L569" s="30">
        <f ca="1">DB!T563</f>
        <v>1047</v>
      </c>
      <c r="M569" s="30">
        <f ca="1">DB!U563</f>
        <v>1158</v>
      </c>
      <c r="N569" s="30" t="s">
        <v>37</v>
      </c>
      <c r="P569" s="2"/>
      <c r="Q569" s="2"/>
      <c r="R569" s="2"/>
      <c r="S569" s="2"/>
    </row>
    <row r="570" spans="2:19" x14ac:dyDescent="0.35">
      <c r="B570" s="30" t="s">
        <v>67</v>
      </c>
      <c r="C570" s="30" t="s">
        <v>68</v>
      </c>
      <c r="D570" s="30" t="s">
        <v>4</v>
      </c>
      <c r="E570" s="30" t="s">
        <v>39</v>
      </c>
      <c r="F570" s="30"/>
      <c r="G570" s="30"/>
      <c r="H570" s="30" t="s">
        <v>188</v>
      </c>
      <c r="I570" s="30" t="s">
        <v>12</v>
      </c>
      <c r="J570" s="30">
        <f ca="1">DB!R564</f>
        <v>849</v>
      </c>
      <c r="K570" s="30">
        <f ca="1">DB!S564</f>
        <v>943</v>
      </c>
      <c r="L570" s="30">
        <f ca="1">DB!T564</f>
        <v>1047</v>
      </c>
      <c r="M570" s="30">
        <f ca="1">DB!U564</f>
        <v>1158</v>
      </c>
      <c r="N570" s="30" t="s">
        <v>37</v>
      </c>
      <c r="P570" s="2"/>
      <c r="Q570" s="2"/>
      <c r="R570" s="2"/>
      <c r="S570" s="2"/>
    </row>
    <row r="571" spans="2:19" x14ac:dyDescent="0.35">
      <c r="B571" s="30" t="s">
        <v>67</v>
      </c>
      <c r="C571" s="30" t="s">
        <v>68</v>
      </c>
      <c r="D571" s="30" t="s">
        <v>4</v>
      </c>
      <c r="E571" s="30" t="s">
        <v>39</v>
      </c>
      <c r="F571" s="30"/>
      <c r="G571" s="30"/>
      <c r="H571" s="30" t="s">
        <v>188</v>
      </c>
      <c r="I571" s="30" t="s">
        <v>13</v>
      </c>
      <c r="J571" s="30">
        <f ca="1">DB!R565</f>
        <v>849</v>
      </c>
      <c r="K571" s="30">
        <f ca="1">DB!S565</f>
        <v>943</v>
      </c>
      <c r="L571" s="30">
        <f ca="1">DB!T565</f>
        <v>1047</v>
      </c>
      <c r="M571" s="30">
        <f ca="1">DB!U565</f>
        <v>1158</v>
      </c>
      <c r="N571" s="30" t="s">
        <v>37</v>
      </c>
      <c r="P571" s="2"/>
      <c r="Q571" s="2"/>
      <c r="R571" s="2"/>
      <c r="S571" s="2"/>
    </row>
    <row r="572" spans="2:19" x14ac:dyDescent="0.35">
      <c r="B572" s="30" t="s">
        <v>67</v>
      </c>
      <c r="C572" s="30" t="s">
        <v>68</v>
      </c>
      <c r="D572" s="30" t="s">
        <v>4</v>
      </c>
      <c r="E572" s="30" t="s">
        <v>113</v>
      </c>
      <c r="F572" s="30"/>
      <c r="G572" s="30"/>
      <c r="H572" s="30" t="s">
        <v>188</v>
      </c>
      <c r="I572" s="30" t="s">
        <v>40</v>
      </c>
      <c r="J572" s="30">
        <f ca="1">DB!R566</f>
        <v>783</v>
      </c>
      <c r="K572" s="30">
        <f ca="1">DB!S566</f>
        <v>870</v>
      </c>
      <c r="L572" s="30">
        <f ca="1">DB!T566</f>
        <v>966</v>
      </c>
      <c r="M572" s="30">
        <f ca="1">DB!U566</f>
        <v>1380</v>
      </c>
      <c r="N572" s="30" t="s">
        <v>37</v>
      </c>
      <c r="P572" s="2"/>
      <c r="Q572" s="2"/>
      <c r="R572" s="2"/>
      <c r="S572" s="2"/>
    </row>
    <row r="573" spans="2:19" x14ac:dyDescent="0.35">
      <c r="B573" s="30" t="s">
        <v>67</v>
      </c>
      <c r="C573" s="30" t="s">
        <v>68</v>
      </c>
      <c r="D573" s="30" t="s">
        <v>4</v>
      </c>
      <c r="E573" s="30" t="s">
        <v>113</v>
      </c>
      <c r="F573" s="30"/>
      <c r="G573" s="30"/>
      <c r="H573" s="30" t="s">
        <v>188</v>
      </c>
      <c r="I573" s="30" t="s">
        <v>41</v>
      </c>
      <c r="J573" s="30">
        <f ca="1">DB!R567</f>
        <v>783</v>
      </c>
      <c r="K573" s="30">
        <f ca="1">DB!S567</f>
        <v>870</v>
      </c>
      <c r="L573" s="30">
        <f ca="1">DB!T567</f>
        <v>966</v>
      </c>
      <c r="M573" s="30">
        <f ca="1">DB!U567</f>
        <v>1380</v>
      </c>
      <c r="N573" s="30" t="s">
        <v>37</v>
      </c>
      <c r="P573" s="2"/>
      <c r="Q573" s="2"/>
      <c r="R573" s="2"/>
      <c r="S573" s="2"/>
    </row>
    <row r="574" spans="2:19" x14ac:dyDescent="0.35">
      <c r="B574" s="30" t="s">
        <v>67</v>
      </c>
      <c r="C574" s="30" t="s">
        <v>68</v>
      </c>
      <c r="D574" s="30" t="s">
        <v>4</v>
      </c>
      <c r="E574" s="30" t="s">
        <v>113</v>
      </c>
      <c r="F574" s="30"/>
      <c r="G574" s="30"/>
      <c r="H574" s="30" t="s">
        <v>188</v>
      </c>
      <c r="I574" s="30" t="s">
        <v>42</v>
      </c>
      <c r="J574" s="30">
        <f ca="1">DB!R568</f>
        <v>783</v>
      </c>
      <c r="K574" s="30">
        <f ca="1">DB!S568</f>
        <v>870</v>
      </c>
      <c r="L574" s="30">
        <f ca="1">DB!T568</f>
        <v>966</v>
      </c>
      <c r="M574" s="30">
        <f ca="1">DB!U568</f>
        <v>1380</v>
      </c>
      <c r="N574" s="30" t="s">
        <v>37</v>
      </c>
      <c r="P574" s="2"/>
      <c r="Q574" s="2"/>
      <c r="R574" s="2"/>
      <c r="S574" s="2"/>
    </row>
    <row r="575" spans="2:19" x14ac:dyDescent="0.35">
      <c r="B575" s="30" t="s">
        <v>67</v>
      </c>
      <c r="C575" s="30" t="s">
        <v>68</v>
      </c>
      <c r="D575" s="30" t="s">
        <v>4</v>
      </c>
      <c r="E575" s="30" t="s">
        <v>113</v>
      </c>
      <c r="F575" s="30"/>
      <c r="G575" s="30"/>
      <c r="H575" s="30" t="s">
        <v>188</v>
      </c>
      <c r="I575" s="30" t="s">
        <v>43</v>
      </c>
      <c r="J575" s="30">
        <f ca="1">DB!R569</f>
        <v>783</v>
      </c>
      <c r="K575" s="30">
        <f ca="1">DB!S569</f>
        <v>870</v>
      </c>
      <c r="L575" s="30">
        <f ca="1">DB!T569</f>
        <v>966</v>
      </c>
      <c r="M575" s="30">
        <f ca="1">DB!U569</f>
        <v>1380</v>
      </c>
      <c r="N575" s="30" t="s">
        <v>37</v>
      </c>
      <c r="P575" s="2"/>
      <c r="Q575" s="2"/>
      <c r="R575" s="2"/>
      <c r="S575" s="2"/>
    </row>
    <row r="576" spans="2:19" x14ac:dyDescent="0.35">
      <c r="B576" s="30" t="s">
        <v>67</v>
      </c>
      <c r="C576" s="30" t="s">
        <v>68</v>
      </c>
      <c r="D576" s="30" t="s">
        <v>4</v>
      </c>
      <c r="E576" s="30" t="s">
        <v>113</v>
      </c>
      <c r="F576" s="30"/>
      <c r="G576" s="30"/>
      <c r="H576" s="30" t="s">
        <v>188</v>
      </c>
      <c r="I576" s="30" t="s">
        <v>44</v>
      </c>
      <c r="J576" s="30">
        <f ca="1">DB!R570</f>
        <v>783</v>
      </c>
      <c r="K576" s="30">
        <f ca="1">DB!S570</f>
        <v>870</v>
      </c>
      <c r="L576" s="30">
        <f ca="1">DB!T570</f>
        <v>966</v>
      </c>
      <c r="M576" s="30">
        <f ca="1">DB!U570</f>
        <v>1380</v>
      </c>
      <c r="N576" s="30" t="s">
        <v>37</v>
      </c>
      <c r="P576" s="2"/>
      <c r="Q576" s="2"/>
      <c r="R576" s="2"/>
      <c r="S576" s="2"/>
    </row>
    <row r="577" spans="2:19" x14ac:dyDescent="0.35">
      <c r="B577" s="30" t="s">
        <v>67</v>
      </c>
      <c r="C577" s="30" t="s">
        <v>68</v>
      </c>
      <c r="D577" s="30" t="s">
        <v>4</v>
      </c>
      <c r="E577" s="30" t="s">
        <v>114</v>
      </c>
      <c r="F577" s="30"/>
      <c r="G577" s="30"/>
      <c r="H577" s="30" t="s">
        <v>188</v>
      </c>
      <c r="I577" s="30" t="s">
        <v>14</v>
      </c>
      <c r="J577" s="30">
        <f ca="1">DB!R571</f>
        <v>589</v>
      </c>
      <c r="K577" s="30">
        <f ca="1">DB!S571</f>
        <v>654</v>
      </c>
      <c r="L577" s="30">
        <f ca="1">DB!T571</f>
        <v>726</v>
      </c>
      <c r="M577" s="30">
        <f ca="1">DB!U571</f>
        <v>1035</v>
      </c>
      <c r="N577" s="30" t="s">
        <v>37</v>
      </c>
      <c r="P577" s="2"/>
      <c r="Q577" s="2"/>
      <c r="R577" s="2"/>
      <c r="S577" s="2"/>
    </row>
    <row r="578" spans="2:19" x14ac:dyDescent="0.35">
      <c r="B578" s="30" t="s">
        <v>67</v>
      </c>
      <c r="C578" s="30" t="s">
        <v>68</v>
      </c>
      <c r="D578" s="30" t="s">
        <v>4</v>
      </c>
      <c r="E578" s="30" t="s">
        <v>114</v>
      </c>
      <c r="F578" s="30"/>
      <c r="G578" s="30"/>
      <c r="H578" s="30" t="s">
        <v>188</v>
      </c>
      <c r="I578" s="30" t="s">
        <v>115</v>
      </c>
      <c r="J578" s="30">
        <f ca="1">DB!R572</f>
        <v>589</v>
      </c>
      <c r="K578" s="30">
        <f ca="1">DB!S572</f>
        <v>654</v>
      </c>
      <c r="L578" s="30">
        <f ca="1">DB!T572</f>
        <v>726</v>
      </c>
      <c r="M578" s="30">
        <f ca="1">DB!U572</f>
        <v>1035</v>
      </c>
      <c r="N578" s="30" t="s">
        <v>37</v>
      </c>
      <c r="P578" s="2"/>
      <c r="Q578" s="2"/>
      <c r="R578" s="2"/>
      <c r="S578" s="2"/>
    </row>
    <row r="579" spans="2:19" x14ac:dyDescent="0.35">
      <c r="B579" s="30" t="s">
        <v>67</v>
      </c>
      <c r="C579" s="30" t="s">
        <v>68</v>
      </c>
      <c r="D579" s="30" t="s">
        <v>4</v>
      </c>
      <c r="E579" s="30" t="s">
        <v>114</v>
      </c>
      <c r="F579" s="30"/>
      <c r="G579" s="30"/>
      <c r="H579" s="30" t="s">
        <v>188</v>
      </c>
      <c r="I579" s="30" t="s">
        <v>15</v>
      </c>
      <c r="J579" s="30">
        <f ca="1">DB!R573</f>
        <v>589</v>
      </c>
      <c r="K579" s="30">
        <f ca="1">DB!S573</f>
        <v>654</v>
      </c>
      <c r="L579" s="30">
        <f ca="1">DB!T573</f>
        <v>726</v>
      </c>
      <c r="M579" s="30">
        <f ca="1">DB!U573</f>
        <v>1035</v>
      </c>
      <c r="N579" s="30" t="s">
        <v>37</v>
      </c>
      <c r="P579" s="2"/>
      <c r="Q579" s="2"/>
      <c r="R579" s="2"/>
      <c r="S579" s="2"/>
    </row>
    <row r="580" spans="2:19" x14ac:dyDescent="0.35">
      <c r="B580" s="30" t="s">
        <v>67</v>
      </c>
      <c r="C580" s="30" t="s">
        <v>68</v>
      </c>
      <c r="D580" s="30" t="s">
        <v>4</v>
      </c>
      <c r="E580" s="30" t="s">
        <v>116</v>
      </c>
      <c r="F580" s="30"/>
      <c r="G580" s="30"/>
      <c r="H580" s="30" t="s">
        <v>188</v>
      </c>
      <c r="I580" s="30" t="s">
        <v>45</v>
      </c>
      <c r="J580" s="30">
        <f ca="1">DB!R574</f>
        <v>831</v>
      </c>
      <c r="K580" s="30">
        <f ca="1">DB!S574</f>
        <v>923</v>
      </c>
      <c r="L580" s="30">
        <f ca="1">DB!T574</f>
        <v>1025</v>
      </c>
      <c r="M580" s="30">
        <f ca="1">DB!U574</f>
        <v>1152</v>
      </c>
      <c r="N580" s="30" t="s">
        <v>37</v>
      </c>
      <c r="P580" s="2"/>
      <c r="Q580" s="2"/>
      <c r="R580" s="2"/>
      <c r="S580" s="2"/>
    </row>
    <row r="581" spans="2:19" x14ac:dyDescent="0.35">
      <c r="B581" s="30" t="s">
        <v>67</v>
      </c>
      <c r="C581" s="30" t="s">
        <v>68</v>
      </c>
      <c r="D581" s="30" t="s">
        <v>4</v>
      </c>
      <c r="E581" s="30" t="s">
        <v>116</v>
      </c>
      <c r="F581" s="30"/>
      <c r="G581" s="30"/>
      <c r="H581" s="30" t="s">
        <v>188</v>
      </c>
      <c r="I581" s="30" t="s">
        <v>117</v>
      </c>
      <c r="J581" s="30">
        <f ca="1">DB!R575</f>
        <v>831</v>
      </c>
      <c r="K581" s="30">
        <f ca="1">DB!S575</f>
        <v>923</v>
      </c>
      <c r="L581" s="30">
        <f ca="1">DB!T575</f>
        <v>1025</v>
      </c>
      <c r="M581" s="30">
        <f ca="1">DB!U575</f>
        <v>1152</v>
      </c>
      <c r="N581" s="30" t="s">
        <v>37</v>
      </c>
      <c r="P581" s="2"/>
      <c r="Q581" s="2"/>
      <c r="R581" s="2"/>
      <c r="S581" s="2"/>
    </row>
    <row r="582" spans="2:19" x14ac:dyDescent="0.35">
      <c r="B582" s="30" t="s">
        <v>67</v>
      </c>
      <c r="C582" s="30" t="s">
        <v>68</v>
      </c>
      <c r="D582" s="30" t="s">
        <v>4</v>
      </c>
      <c r="E582" s="30" t="s">
        <v>116</v>
      </c>
      <c r="F582" s="30"/>
      <c r="G582" s="30"/>
      <c r="H582" s="30" t="s">
        <v>188</v>
      </c>
      <c r="I582" s="30" t="s">
        <v>16</v>
      </c>
      <c r="J582" s="30">
        <f ca="1">DB!R576</f>
        <v>831</v>
      </c>
      <c r="K582" s="30">
        <f ca="1">DB!S576</f>
        <v>923</v>
      </c>
      <c r="L582" s="30">
        <f ca="1">DB!T576</f>
        <v>1025</v>
      </c>
      <c r="M582" s="30">
        <f ca="1">DB!U576</f>
        <v>1152</v>
      </c>
      <c r="N582" s="30" t="s">
        <v>37</v>
      </c>
      <c r="P582" s="2"/>
      <c r="Q582" s="2"/>
      <c r="R582" s="2"/>
      <c r="S582" s="2"/>
    </row>
    <row r="583" spans="2:19" x14ac:dyDescent="0.35">
      <c r="B583" s="30" t="s">
        <v>67</v>
      </c>
      <c r="C583" s="30" t="s">
        <v>68</v>
      </c>
      <c r="D583" s="30" t="s">
        <v>4</v>
      </c>
      <c r="E583" s="30" t="s">
        <v>46</v>
      </c>
      <c r="F583" s="30"/>
      <c r="G583" s="30"/>
      <c r="H583" s="30" t="s">
        <v>188</v>
      </c>
      <c r="I583" s="30" t="s">
        <v>47</v>
      </c>
      <c r="J583" s="30">
        <f ca="1">DB!R577</f>
        <v>220</v>
      </c>
      <c r="K583" s="30">
        <f ca="1">DB!S577</f>
        <v>243</v>
      </c>
      <c r="L583" s="30">
        <f ca="1">DB!T577</f>
        <v>346</v>
      </c>
      <c r="M583" s="30">
        <f ca="1">DB!U577</f>
        <v>494</v>
      </c>
      <c r="N583" s="30" t="s">
        <v>37</v>
      </c>
      <c r="P583" s="2"/>
      <c r="Q583" s="2"/>
      <c r="R583" s="2"/>
      <c r="S583" s="2"/>
    </row>
    <row r="584" spans="2:19" x14ac:dyDescent="0.35">
      <c r="B584" s="30" t="s">
        <v>67</v>
      </c>
      <c r="C584" s="30" t="s">
        <v>68</v>
      </c>
      <c r="D584" s="30" t="s">
        <v>5</v>
      </c>
      <c r="E584" s="30" t="s">
        <v>36</v>
      </c>
      <c r="F584" s="30"/>
      <c r="G584" s="30"/>
      <c r="H584" s="30" t="s">
        <v>188</v>
      </c>
      <c r="I584" s="30" t="s">
        <v>9</v>
      </c>
      <c r="J584" s="30">
        <f ca="1">DB!R578</f>
        <v>720</v>
      </c>
      <c r="K584" s="30">
        <f ca="1">DB!S578</f>
        <v>800</v>
      </c>
      <c r="L584" s="30">
        <f ca="1">DB!T578</f>
        <v>889</v>
      </c>
      <c r="M584" s="30">
        <f ca="1">DB!U578</f>
        <v>1269</v>
      </c>
      <c r="N584" s="30" t="s">
        <v>37</v>
      </c>
      <c r="P584" s="2"/>
      <c r="Q584" s="2"/>
      <c r="R584" s="2"/>
      <c r="S584" s="2"/>
    </row>
    <row r="585" spans="2:19" x14ac:dyDescent="0.35">
      <c r="B585" s="30" t="s">
        <v>67</v>
      </c>
      <c r="C585" s="30" t="s">
        <v>68</v>
      </c>
      <c r="D585" s="30" t="s">
        <v>5</v>
      </c>
      <c r="E585" s="30" t="s">
        <v>36</v>
      </c>
      <c r="F585" s="30"/>
      <c r="G585" s="30"/>
      <c r="H585" s="30" t="s">
        <v>188</v>
      </c>
      <c r="I585" s="30" t="s">
        <v>106</v>
      </c>
      <c r="J585" s="30">
        <f ca="1">DB!R579</f>
        <v>720</v>
      </c>
      <c r="K585" s="30">
        <f ca="1">DB!S579</f>
        <v>800</v>
      </c>
      <c r="L585" s="30">
        <f ca="1">DB!T579</f>
        <v>889</v>
      </c>
      <c r="M585" s="30">
        <f ca="1">DB!U579</f>
        <v>1269</v>
      </c>
      <c r="N585" s="30" t="s">
        <v>37</v>
      </c>
      <c r="P585" s="2"/>
      <c r="Q585" s="2"/>
      <c r="R585" s="2"/>
      <c r="S585" s="2"/>
    </row>
    <row r="586" spans="2:19" x14ac:dyDescent="0.35">
      <c r="B586" s="30" t="s">
        <v>67</v>
      </c>
      <c r="C586" s="30" t="s">
        <v>68</v>
      </c>
      <c r="D586" s="30" t="s">
        <v>5</v>
      </c>
      <c r="E586" s="30" t="s">
        <v>36</v>
      </c>
      <c r="F586" s="30"/>
      <c r="G586" s="30"/>
      <c r="H586" s="30" t="s">
        <v>188</v>
      </c>
      <c r="I586" s="30" t="s">
        <v>107</v>
      </c>
      <c r="J586" s="30">
        <f ca="1">DB!R580</f>
        <v>720</v>
      </c>
      <c r="K586" s="30">
        <f ca="1">DB!S580</f>
        <v>800</v>
      </c>
      <c r="L586" s="30">
        <f ca="1">DB!T580</f>
        <v>889</v>
      </c>
      <c r="M586" s="30">
        <f ca="1">DB!U580</f>
        <v>1269</v>
      </c>
      <c r="N586" s="30" t="s">
        <v>37</v>
      </c>
      <c r="P586" s="2"/>
      <c r="Q586" s="2"/>
      <c r="R586" s="2"/>
      <c r="S586" s="2"/>
    </row>
    <row r="587" spans="2:19" x14ac:dyDescent="0.35">
      <c r="B587" s="30" t="s">
        <v>67</v>
      </c>
      <c r="C587" s="30" t="s">
        <v>68</v>
      </c>
      <c r="D587" s="30" t="s">
        <v>5</v>
      </c>
      <c r="E587" s="30" t="s">
        <v>36</v>
      </c>
      <c r="F587" s="30"/>
      <c r="G587" s="30"/>
      <c r="H587" s="30" t="s">
        <v>188</v>
      </c>
      <c r="I587" s="30" t="s">
        <v>108</v>
      </c>
      <c r="J587" s="30">
        <f ca="1">DB!R581</f>
        <v>720</v>
      </c>
      <c r="K587" s="30">
        <f ca="1">DB!S581</f>
        <v>800</v>
      </c>
      <c r="L587" s="30">
        <f ca="1">DB!T581</f>
        <v>889</v>
      </c>
      <c r="M587" s="30">
        <f ca="1">DB!U581</f>
        <v>1269</v>
      </c>
      <c r="N587" s="30" t="s">
        <v>37</v>
      </c>
      <c r="P587" s="2"/>
      <c r="Q587" s="2"/>
      <c r="R587" s="2"/>
      <c r="S587" s="2"/>
    </row>
    <row r="588" spans="2:19" x14ac:dyDescent="0.35">
      <c r="B588" s="30" t="s">
        <v>67</v>
      </c>
      <c r="C588" s="30" t="s">
        <v>68</v>
      </c>
      <c r="D588" s="30" t="s">
        <v>5</v>
      </c>
      <c r="E588" s="30" t="s">
        <v>38</v>
      </c>
      <c r="F588" s="30"/>
      <c r="G588" s="30"/>
      <c r="H588" s="30" t="s">
        <v>188</v>
      </c>
      <c r="I588" s="30" t="s">
        <v>10</v>
      </c>
      <c r="J588" s="30">
        <f ca="1">DB!R582</f>
        <v>894</v>
      </c>
      <c r="K588" s="30">
        <f ca="1">DB!S582</f>
        <v>993</v>
      </c>
      <c r="L588" s="30">
        <f ca="1">DB!T582</f>
        <v>1103</v>
      </c>
      <c r="M588" s="30">
        <f ca="1">DB!U582</f>
        <v>1324</v>
      </c>
      <c r="N588" s="30" t="s">
        <v>37</v>
      </c>
      <c r="P588" s="2"/>
      <c r="Q588" s="2"/>
      <c r="R588" s="2"/>
      <c r="S588" s="2"/>
    </row>
    <row r="589" spans="2:19" x14ac:dyDescent="0.35">
      <c r="B589" s="30" t="s">
        <v>67</v>
      </c>
      <c r="C589" s="30" t="s">
        <v>68</v>
      </c>
      <c r="D589" s="30" t="s">
        <v>5</v>
      </c>
      <c r="E589" s="30" t="s">
        <v>38</v>
      </c>
      <c r="F589" s="30"/>
      <c r="G589" s="30"/>
      <c r="H589" s="30" t="s">
        <v>188</v>
      </c>
      <c r="I589" s="30" t="s">
        <v>11</v>
      </c>
      <c r="J589" s="30">
        <f ca="1">DB!R583</f>
        <v>894</v>
      </c>
      <c r="K589" s="30">
        <f ca="1">DB!S583</f>
        <v>993</v>
      </c>
      <c r="L589" s="30">
        <f ca="1">DB!T583</f>
        <v>1103</v>
      </c>
      <c r="M589" s="30">
        <f ca="1">DB!U583</f>
        <v>1324</v>
      </c>
      <c r="N589" s="30" t="s">
        <v>37</v>
      </c>
      <c r="P589" s="2"/>
      <c r="Q589" s="2"/>
      <c r="R589" s="2"/>
      <c r="S589" s="2"/>
    </row>
    <row r="590" spans="2:19" x14ac:dyDescent="0.35">
      <c r="B590" s="30" t="s">
        <v>67</v>
      </c>
      <c r="C590" s="30" t="s">
        <v>68</v>
      </c>
      <c r="D590" s="30" t="s">
        <v>5</v>
      </c>
      <c r="E590" s="30" t="s">
        <v>38</v>
      </c>
      <c r="F590" s="30"/>
      <c r="G590" s="30"/>
      <c r="H590" s="30" t="s">
        <v>188</v>
      </c>
      <c r="I590" s="30" t="s">
        <v>109</v>
      </c>
      <c r="J590" s="30">
        <f ca="1">DB!R584</f>
        <v>894</v>
      </c>
      <c r="K590" s="30">
        <f ca="1">DB!S584</f>
        <v>993</v>
      </c>
      <c r="L590" s="30">
        <f ca="1">DB!T584</f>
        <v>1103</v>
      </c>
      <c r="M590" s="30">
        <f ca="1">DB!U584</f>
        <v>1324</v>
      </c>
      <c r="N590" s="30" t="s">
        <v>37</v>
      </c>
      <c r="P590" s="2"/>
      <c r="Q590" s="2"/>
      <c r="R590" s="2"/>
      <c r="S590" s="2"/>
    </row>
    <row r="591" spans="2:19" x14ac:dyDescent="0.35">
      <c r="B591" s="30" t="s">
        <v>67</v>
      </c>
      <c r="C591" s="30" t="s">
        <v>68</v>
      </c>
      <c r="D591" s="30" t="s">
        <v>5</v>
      </c>
      <c r="E591" s="30" t="s">
        <v>38</v>
      </c>
      <c r="F591" s="30"/>
      <c r="G591" s="30"/>
      <c r="H591" s="30" t="s">
        <v>188</v>
      </c>
      <c r="I591" s="30" t="s">
        <v>110</v>
      </c>
      <c r="J591" s="30">
        <f ca="1">DB!R585</f>
        <v>894</v>
      </c>
      <c r="K591" s="30">
        <f ca="1">DB!S585</f>
        <v>993</v>
      </c>
      <c r="L591" s="30">
        <f ca="1">DB!T585</f>
        <v>1103</v>
      </c>
      <c r="M591" s="30">
        <f ca="1">DB!U585</f>
        <v>1324</v>
      </c>
      <c r="N591" s="30" t="s">
        <v>37</v>
      </c>
      <c r="P591" s="2"/>
      <c r="Q591" s="2"/>
      <c r="R591" s="2"/>
      <c r="S591" s="2"/>
    </row>
    <row r="592" spans="2:19" x14ac:dyDescent="0.35">
      <c r="B592" s="30" t="s">
        <v>67</v>
      </c>
      <c r="C592" s="30" t="s">
        <v>68</v>
      </c>
      <c r="D592" s="30" t="s">
        <v>5</v>
      </c>
      <c r="E592" s="30" t="s">
        <v>39</v>
      </c>
      <c r="F592" s="30"/>
      <c r="G592" s="30"/>
      <c r="H592" s="30" t="s">
        <v>188</v>
      </c>
      <c r="I592" s="30" t="s">
        <v>111</v>
      </c>
      <c r="J592" s="30">
        <f ca="1">DB!R586</f>
        <v>894</v>
      </c>
      <c r="K592" s="30">
        <f ca="1">DB!S586</f>
        <v>993</v>
      </c>
      <c r="L592" s="30">
        <f ca="1">DB!T586</f>
        <v>1103</v>
      </c>
      <c r="M592" s="30">
        <f ca="1">DB!U586</f>
        <v>1158</v>
      </c>
      <c r="N592" s="30" t="s">
        <v>37</v>
      </c>
      <c r="P592" s="2"/>
      <c r="Q592" s="2"/>
      <c r="R592" s="2"/>
      <c r="S592" s="2"/>
    </row>
    <row r="593" spans="2:19" x14ac:dyDescent="0.35">
      <c r="B593" s="30" t="s">
        <v>67</v>
      </c>
      <c r="C593" s="30" t="s">
        <v>68</v>
      </c>
      <c r="D593" s="30" t="s">
        <v>5</v>
      </c>
      <c r="E593" s="30" t="s">
        <v>39</v>
      </c>
      <c r="F593" s="30"/>
      <c r="G593" s="30"/>
      <c r="H593" s="30" t="s">
        <v>188</v>
      </c>
      <c r="I593" s="30" t="s">
        <v>112</v>
      </c>
      <c r="J593" s="30">
        <f ca="1">DB!R587</f>
        <v>894</v>
      </c>
      <c r="K593" s="30">
        <f ca="1">DB!S587</f>
        <v>993</v>
      </c>
      <c r="L593" s="30">
        <f ca="1">DB!T587</f>
        <v>1103</v>
      </c>
      <c r="M593" s="30">
        <f ca="1">DB!U587</f>
        <v>1158</v>
      </c>
      <c r="N593" s="30" t="s">
        <v>37</v>
      </c>
      <c r="P593" s="2"/>
      <c r="Q593" s="2"/>
      <c r="R593" s="2"/>
      <c r="S593" s="2"/>
    </row>
    <row r="594" spans="2:19" x14ac:dyDescent="0.35">
      <c r="B594" s="30" t="s">
        <v>67</v>
      </c>
      <c r="C594" s="30" t="s">
        <v>68</v>
      </c>
      <c r="D594" s="30" t="s">
        <v>5</v>
      </c>
      <c r="E594" s="30" t="s">
        <v>39</v>
      </c>
      <c r="F594" s="30"/>
      <c r="G594" s="30"/>
      <c r="H594" s="30" t="s">
        <v>188</v>
      </c>
      <c r="I594" s="30" t="s">
        <v>12</v>
      </c>
      <c r="J594" s="30">
        <f ca="1">DB!R588</f>
        <v>894</v>
      </c>
      <c r="K594" s="30">
        <f ca="1">DB!S588</f>
        <v>993</v>
      </c>
      <c r="L594" s="30">
        <f ca="1">DB!T588</f>
        <v>1103</v>
      </c>
      <c r="M594" s="30">
        <f ca="1">DB!U588</f>
        <v>1158</v>
      </c>
      <c r="N594" s="30" t="s">
        <v>37</v>
      </c>
      <c r="P594" s="2"/>
      <c r="Q594" s="2"/>
      <c r="R594" s="2"/>
      <c r="S594" s="2"/>
    </row>
    <row r="595" spans="2:19" x14ac:dyDescent="0.35">
      <c r="B595" s="30" t="s">
        <v>67</v>
      </c>
      <c r="C595" s="30" t="s">
        <v>68</v>
      </c>
      <c r="D595" s="30" t="s">
        <v>5</v>
      </c>
      <c r="E595" s="30" t="s">
        <v>39</v>
      </c>
      <c r="F595" s="30"/>
      <c r="G595" s="30"/>
      <c r="H595" s="30" t="s">
        <v>188</v>
      </c>
      <c r="I595" s="30" t="s">
        <v>13</v>
      </c>
      <c r="J595" s="30">
        <f ca="1">DB!R589</f>
        <v>894</v>
      </c>
      <c r="K595" s="30">
        <f ca="1">DB!S589</f>
        <v>993</v>
      </c>
      <c r="L595" s="30">
        <f ca="1">DB!T589</f>
        <v>1103</v>
      </c>
      <c r="M595" s="30">
        <f ca="1">DB!U589</f>
        <v>1158</v>
      </c>
      <c r="N595" s="30" t="s">
        <v>37</v>
      </c>
      <c r="P595" s="2"/>
      <c r="Q595" s="2"/>
      <c r="R595" s="2"/>
      <c r="S595" s="2"/>
    </row>
    <row r="596" spans="2:19" x14ac:dyDescent="0.35">
      <c r="B596" s="30" t="s">
        <v>67</v>
      </c>
      <c r="C596" s="30" t="s">
        <v>68</v>
      </c>
      <c r="D596" s="30" t="s">
        <v>5</v>
      </c>
      <c r="E596" s="30" t="s">
        <v>113</v>
      </c>
      <c r="F596" s="30"/>
      <c r="G596" s="30"/>
      <c r="H596" s="30" t="s">
        <v>188</v>
      </c>
      <c r="I596" s="30" t="s">
        <v>40</v>
      </c>
      <c r="J596" s="30">
        <f ca="1">DB!R590</f>
        <v>783</v>
      </c>
      <c r="K596" s="30">
        <f ca="1">DB!S590</f>
        <v>870</v>
      </c>
      <c r="L596" s="30">
        <f ca="1">DB!T590</f>
        <v>966</v>
      </c>
      <c r="M596" s="30">
        <f ca="1">DB!U590</f>
        <v>1380</v>
      </c>
      <c r="N596" s="30" t="s">
        <v>37</v>
      </c>
      <c r="P596" s="2"/>
      <c r="Q596" s="2"/>
      <c r="R596" s="2"/>
      <c r="S596" s="2"/>
    </row>
    <row r="597" spans="2:19" x14ac:dyDescent="0.35">
      <c r="B597" s="30" t="s">
        <v>67</v>
      </c>
      <c r="C597" s="30" t="s">
        <v>68</v>
      </c>
      <c r="D597" s="30" t="s">
        <v>5</v>
      </c>
      <c r="E597" s="30" t="s">
        <v>113</v>
      </c>
      <c r="F597" s="30"/>
      <c r="G597" s="30"/>
      <c r="H597" s="30" t="s">
        <v>188</v>
      </c>
      <c r="I597" s="30" t="s">
        <v>41</v>
      </c>
      <c r="J597" s="30">
        <f ca="1">DB!R591</f>
        <v>783</v>
      </c>
      <c r="K597" s="30">
        <f ca="1">DB!S591</f>
        <v>870</v>
      </c>
      <c r="L597" s="30">
        <f ca="1">DB!T591</f>
        <v>966</v>
      </c>
      <c r="M597" s="30">
        <f ca="1">DB!U591</f>
        <v>1380</v>
      </c>
      <c r="N597" s="30" t="s">
        <v>37</v>
      </c>
      <c r="P597" s="2"/>
      <c r="Q597" s="2"/>
      <c r="R597" s="2"/>
      <c r="S597" s="2"/>
    </row>
    <row r="598" spans="2:19" x14ac:dyDescent="0.35">
      <c r="B598" s="30" t="s">
        <v>67</v>
      </c>
      <c r="C598" s="30" t="s">
        <v>68</v>
      </c>
      <c r="D598" s="30" t="s">
        <v>5</v>
      </c>
      <c r="E598" s="30" t="s">
        <v>113</v>
      </c>
      <c r="F598" s="30"/>
      <c r="G598" s="30"/>
      <c r="H598" s="30" t="s">
        <v>188</v>
      </c>
      <c r="I598" s="30" t="s">
        <v>42</v>
      </c>
      <c r="J598" s="30">
        <f ca="1">DB!R592</f>
        <v>783</v>
      </c>
      <c r="K598" s="30">
        <f ca="1">DB!S592</f>
        <v>870</v>
      </c>
      <c r="L598" s="30">
        <f ca="1">DB!T592</f>
        <v>966</v>
      </c>
      <c r="M598" s="30">
        <f ca="1">DB!U592</f>
        <v>1380</v>
      </c>
      <c r="N598" s="30" t="s">
        <v>37</v>
      </c>
      <c r="P598" s="2"/>
      <c r="Q598" s="2"/>
      <c r="R598" s="2"/>
      <c r="S598" s="2"/>
    </row>
    <row r="599" spans="2:19" x14ac:dyDescent="0.35">
      <c r="B599" s="30" t="s">
        <v>67</v>
      </c>
      <c r="C599" s="30" t="s">
        <v>68</v>
      </c>
      <c r="D599" s="30" t="s">
        <v>5</v>
      </c>
      <c r="E599" s="30" t="s">
        <v>113</v>
      </c>
      <c r="F599" s="30"/>
      <c r="G599" s="30"/>
      <c r="H599" s="30" t="s">
        <v>188</v>
      </c>
      <c r="I599" s="30" t="s">
        <v>43</v>
      </c>
      <c r="J599" s="30">
        <f ca="1">DB!R593</f>
        <v>783</v>
      </c>
      <c r="K599" s="30">
        <f ca="1">DB!S593</f>
        <v>870</v>
      </c>
      <c r="L599" s="30">
        <f ca="1">DB!T593</f>
        <v>966</v>
      </c>
      <c r="M599" s="30">
        <f ca="1">DB!U593</f>
        <v>1380</v>
      </c>
      <c r="N599" s="30" t="s">
        <v>37</v>
      </c>
      <c r="P599" s="2"/>
      <c r="Q599" s="2"/>
      <c r="R599" s="2"/>
      <c r="S599" s="2"/>
    </row>
    <row r="600" spans="2:19" x14ac:dyDescent="0.35">
      <c r="B600" s="30" t="s">
        <v>67</v>
      </c>
      <c r="C600" s="30" t="s">
        <v>68</v>
      </c>
      <c r="D600" s="30" t="s">
        <v>5</v>
      </c>
      <c r="E600" s="30" t="s">
        <v>113</v>
      </c>
      <c r="F600" s="30"/>
      <c r="G600" s="30"/>
      <c r="H600" s="30" t="s">
        <v>188</v>
      </c>
      <c r="I600" s="30" t="s">
        <v>44</v>
      </c>
      <c r="J600" s="30">
        <f ca="1">DB!R594</f>
        <v>783</v>
      </c>
      <c r="K600" s="30">
        <f ca="1">DB!S594</f>
        <v>870</v>
      </c>
      <c r="L600" s="30">
        <f ca="1">DB!T594</f>
        <v>966</v>
      </c>
      <c r="M600" s="30">
        <f ca="1">DB!U594</f>
        <v>1380</v>
      </c>
      <c r="N600" s="30" t="s">
        <v>37</v>
      </c>
      <c r="P600" s="2"/>
      <c r="Q600" s="2"/>
      <c r="R600" s="2"/>
      <c r="S600" s="2"/>
    </row>
    <row r="601" spans="2:19" x14ac:dyDescent="0.35">
      <c r="B601" s="30" t="s">
        <v>67</v>
      </c>
      <c r="C601" s="30" t="s">
        <v>68</v>
      </c>
      <c r="D601" s="30" t="s">
        <v>5</v>
      </c>
      <c r="E601" s="30" t="s">
        <v>114</v>
      </c>
      <c r="F601" s="30"/>
      <c r="G601" s="30"/>
      <c r="H601" s="30" t="s">
        <v>188</v>
      </c>
      <c r="I601" s="30" t="s">
        <v>14</v>
      </c>
      <c r="J601" s="30">
        <f ca="1">DB!R595</f>
        <v>589</v>
      </c>
      <c r="K601" s="30">
        <f ca="1">DB!S595</f>
        <v>654</v>
      </c>
      <c r="L601" s="30">
        <f ca="1">DB!T595</f>
        <v>726</v>
      </c>
      <c r="M601" s="30">
        <f ca="1">DB!U595</f>
        <v>1035</v>
      </c>
      <c r="N601" s="30" t="s">
        <v>37</v>
      </c>
      <c r="P601" s="2"/>
      <c r="Q601" s="2"/>
      <c r="R601" s="2"/>
      <c r="S601" s="2"/>
    </row>
    <row r="602" spans="2:19" x14ac:dyDescent="0.35">
      <c r="B602" s="30" t="s">
        <v>67</v>
      </c>
      <c r="C602" s="30" t="s">
        <v>68</v>
      </c>
      <c r="D602" s="30" t="s">
        <v>5</v>
      </c>
      <c r="E602" s="30" t="s">
        <v>114</v>
      </c>
      <c r="F602" s="30"/>
      <c r="G602" s="30"/>
      <c r="H602" s="30" t="s">
        <v>188</v>
      </c>
      <c r="I602" s="30" t="s">
        <v>115</v>
      </c>
      <c r="J602" s="30">
        <f ca="1">DB!R596</f>
        <v>589</v>
      </c>
      <c r="K602" s="30">
        <f ca="1">DB!S596</f>
        <v>654</v>
      </c>
      <c r="L602" s="30">
        <f ca="1">DB!T596</f>
        <v>726</v>
      </c>
      <c r="M602" s="30">
        <f ca="1">DB!U596</f>
        <v>1035</v>
      </c>
      <c r="N602" s="30" t="s">
        <v>37</v>
      </c>
      <c r="P602" s="2"/>
      <c r="Q602" s="2"/>
      <c r="R602" s="2"/>
      <c r="S602" s="2"/>
    </row>
    <row r="603" spans="2:19" x14ac:dyDescent="0.35">
      <c r="B603" s="30" t="s">
        <v>67</v>
      </c>
      <c r="C603" s="30" t="s">
        <v>68</v>
      </c>
      <c r="D603" s="30" t="s">
        <v>5</v>
      </c>
      <c r="E603" s="30" t="s">
        <v>114</v>
      </c>
      <c r="F603" s="30"/>
      <c r="G603" s="30"/>
      <c r="H603" s="30" t="s">
        <v>188</v>
      </c>
      <c r="I603" s="30" t="s">
        <v>15</v>
      </c>
      <c r="J603" s="30">
        <f ca="1">DB!R597</f>
        <v>589</v>
      </c>
      <c r="K603" s="30">
        <f ca="1">DB!S597</f>
        <v>654</v>
      </c>
      <c r="L603" s="30">
        <f ca="1">DB!T597</f>
        <v>726</v>
      </c>
      <c r="M603" s="30">
        <f ca="1">DB!U597</f>
        <v>1035</v>
      </c>
      <c r="N603" s="30" t="s">
        <v>37</v>
      </c>
      <c r="P603" s="2"/>
      <c r="Q603" s="2"/>
      <c r="R603" s="2"/>
      <c r="S603" s="2"/>
    </row>
    <row r="604" spans="2:19" x14ac:dyDescent="0.35">
      <c r="B604" s="30" t="s">
        <v>67</v>
      </c>
      <c r="C604" s="30" t="s">
        <v>68</v>
      </c>
      <c r="D604" s="30" t="s">
        <v>5</v>
      </c>
      <c r="E604" s="30" t="s">
        <v>116</v>
      </c>
      <c r="F604" s="30"/>
      <c r="G604" s="30"/>
      <c r="H604" s="30" t="s">
        <v>188</v>
      </c>
      <c r="I604" s="30" t="s">
        <v>45</v>
      </c>
      <c r="J604" s="30">
        <f ca="1">DB!R598</f>
        <v>831</v>
      </c>
      <c r="K604" s="30">
        <f ca="1">DB!S598</f>
        <v>923</v>
      </c>
      <c r="L604" s="30">
        <f ca="1">DB!T598</f>
        <v>1025</v>
      </c>
      <c r="M604" s="30">
        <f ca="1">DB!U598</f>
        <v>1152</v>
      </c>
      <c r="N604" s="30" t="s">
        <v>37</v>
      </c>
      <c r="P604" s="2"/>
      <c r="Q604" s="2"/>
      <c r="R604" s="2"/>
      <c r="S604" s="2"/>
    </row>
    <row r="605" spans="2:19" x14ac:dyDescent="0.35">
      <c r="B605" s="30" t="s">
        <v>67</v>
      </c>
      <c r="C605" s="30" t="s">
        <v>68</v>
      </c>
      <c r="D605" s="30" t="s">
        <v>5</v>
      </c>
      <c r="E605" s="30" t="s">
        <v>116</v>
      </c>
      <c r="F605" s="30"/>
      <c r="G605" s="30"/>
      <c r="H605" s="30" t="s">
        <v>188</v>
      </c>
      <c r="I605" s="30" t="s">
        <v>117</v>
      </c>
      <c r="J605" s="30">
        <f ca="1">DB!R599</f>
        <v>831</v>
      </c>
      <c r="K605" s="30">
        <f ca="1">DB!S599</f>
        <v>923</v>
      </c>
      <c r="L605" s="30">
        <f ca="1">DB!T599</f>
        <v>1025</v>
      </c>
      <c r="M605" s="30">
        <f ca="1">DB!U599</f>
        <v>1152</v>
      </c>
      <c r="N605" s="30" t="s">
        <v>37</v>
      </c>
      <c r="P605" s="2"/>
      <c r="Q605" s="2"/>
      <c r="R605" s="2"/>
      <c r="S605" s="2"/>
    </row>
    <row r="606" spans="2:19" x14ac:dyDescent="0.35">
      <c r="B606" s="30" t="s">
        <v>67</v>
      </c>
      <c r="C606" s="30" t="s">
        <v>68</v>
      </c>
      <c r="D606" s="30" t="s">
        <v>5</v>
      </c>
      <c r="E606" s="30" t="s">
        <v>116</v>
      </c>
      <c r="F606" s="30"/>
      <c r="G606" s="30"/>
      <c r="H606" s="30" t="s">
        <v>188</v>
      </c>
      <c r="I606" s="30" t="s">
        <v>16</v>
      </c>
      <c r="J606" s="30">
        <f ca="1">DB!R600</f>
        <v>831</v>
      </c>
      <c r="K606" s="30">
        <f ca="1">DB!S600</f>
        <v>923</v>
      </c>
      <c r="L606" s="30">
        <f ca="1">DB!T600</f>
        <v>1025</v>
      </c>
      <c r="M606" s="30">
        <f ca="1">DB!U600</f>
        <v>1152</v>
      </c>
      <c r="N606" s="30" t="s">
        <v>37</v>
      </c>
      <c r="P606" s="2"/>
      <c r="Q606" s="2"/>
      <c r="R606" s="2"/>
      <c r="S606" s="2"/>
    </row>
    <row r="607" spans="2:19" x14ac:dyDescent="0.35">
      <c r="B607" s="30" t="s">
        <v>67</v>
      </c>
      <c r="C607" s="30" t="s">
        <v>68</v>
      </c>
      <c r="D607" s="30" t="s">
        <v>5</v>
      </c>
      <c r="E607" s="30" t="s">
        <v>46</v>
      </c>
      <c r="F607" s="30"/>
      <c r="G607" s="30"/>
      <c r="H607" s="30" t="s">
        <v>188</v>
      </c>
      <c r="I607" s="30" t="s">
        <v>47</v>
      </c>
      <c r="J607" s="30">
        <f ca="1">DB!R601</f>
        <v>220</v>
      </c>
      <c r="K607" s="30">
        <f ca="1">DB!S601</f>
        <v>243</v>
      </c>
      <c r="L607" s="30">
        <f ca="1">DB!T601</f>
        <v>346</v>
      </c>
      <c r="M607" s="30">
        <f ca="1">DB!U601</f>
        <v>494</v>
      </c>
      <c r="N607" s="30" t="s">
        <v>37</v>
      </c>
      <c r="P607" s="2"/>
      <c r="Q607" s="2"/>
      <c r="R607" s="2"/>
      <c r="S607" s="2"/>
    </row>
    <row r="608" spans="2:19" x14ac:dyDescent="0.35">
      <c r="B608" s="30" t="s">
        <v>67</v>
      </c>
      <c r="C608" s="30" t="s">
        <v>68</v>
      </c>
      <c r="D608" s="30" t="s">
        <v>6</v>
      </c>
      <c r="E608" s="30" t="s">
        <v>36</v>
      </c>
      <c r="F608" s="30"/>
      <c r="G608" s="30"/>
      <c r="H608" s="30" t="s">
        <v>188</v>
      </c>
      <c r="I608" s="30" t="s">
        <v>9</v>
      </c>
      <c r="J608" s="30">
        <f ca="1">DB!R602</f>
        <v>720</v>
      </c>
      <c r="K608" s="30">
        <f ca="1">DB!S602</f>
        <v>800</v>
      </c>
      <c r="L608" s="30">
        <f ca="1">DB!T602</f>
        <v>889</v>
      </c>
      <c r="M608" s="30">
        <f ca="1">DB!U602</f>
        <v>1269</v>
      </c>
      <c r="N608" s="30" t="s">
        <v>37</v>
      </c>
      <c r="P608" s="2"/>
      <c r="Q608" s="2"/>
      <c r="R608" s="2"/>
      <c r="S608" s="2"/>
    </row>
    <row r="609" spans="2:19" x14ac:dyDescent="0.35">
      <c r="B609" s="30" t="s">
        <v>67</v>
      </c>
      <c r="C609" s="30" t="s">
        <v>68</v>
      </c>
      <c r="D609" s="30" t="s">
        <v>6</v>
      </c>
      <c r="E609" s="30" t="s">
        <v>36</v>
      </c>
      <c r="F609" s="30"/>
      <c r="G609" s="30"/>
      <c r="H609" s="30" t="s">
        <v>188</v>
      </c>
      <c r="I609" s="30" t="s">
        <v>106</v>
      </c>
      <c r="J609" s="30">
        <f ca="1">DB!R603</f>
        <v>720</v>
      </c>
      <c r="K609" s="30">
        <f ca="1">DB!S603</f>
        <v>800</v>
      </c>
      <c r="L609" s="30">
        <f ca="1">DB!T603</f>
        <v>889</v>
      </c>
      <c r="M609" s="30">
        <f ca="1">DB!U603</f>
        <v>1269</v>
      </c>
      <c r="N609" s="30" t="s">
        <v>37</v>
      </c>
      <c r="P609" s="2"/>
      <c r="Q609" s="2"/>
      <c r="R609" s="2"/>
      <c r="S609" s="2"/>
    </row>
    <row r="610" spans="2:19" x14ac:dyDescent="0.35">
      <c r="B610" s="30" t="s">
        <v>67</v>
      </c>
      <c r="C610" s="30" t="s">
        <v>68</v>
      </c>
      <c r="D610" s="30" t="s">
        <v>6</v>
      </c>
      <c r="E610" s="30" t="s">
        <v>36</v>
      </c>
      <c r="F610" s="30"/>
      <c r="G610" s="30"/>
      <c r="H610" s="30" t="s">
        <v>188</v>
      </c>
      <c r="I610" s="30" t="s">
        <v>107</v>
      </c>
      <c r="J610" s="30">
        <f ca="1">DB!R604</f>
        <v>720</v>
      </c>
      <c r="K610" s="30">
        <f ca="1">DB!S604</f>
        <v>800</v>
      </c>
      <c r="L610" s="30">
        <f ca="1">DB!T604</f>
        <v>889</v>
      </c>
      <c r="M610" s="30">
        <f ca="1">DB!U604</f>
        <v>1269</v>
      </c>
      <c r="N610" s="30" t="s">
        <v>37</v>
      </c>
      <c r="P610" s="2"/>
      <c r="Q610" s="2"/>
      <c r="R610" s="2"/>
      <c r="S610" s="2"/>
    </row>
    <row r="611" spans="2:19" x14ac:dyDescent="0.35">
      <c r="B611" s="30" t="s">
        <v>67</v>
      </c>
      <c r="C611" s="30" t="s">
        <v>68</v>
      </c>
      <c r="D611" s="30" t="s">
        <v>6</v>
      </c>
      <c r="E611" s="30" t="s">
        <v>36</v>
      </c>
      <c r="F611" s="30"/>
      <c r="G611" s="30"/>
      <c r="H611" s="30" t="s">
        <v>188</v>
      </c>
      <c r="I611" s="30" t="s">
        <v>108</v>
      </c>
      <c r="J611" s="30">
        <f ca="1">DB!R605</f>
        <v>720</v>
      </c>
      <c r="K611" s="30">
        <f ca="1">DB!S605</f>
        <v>800</v>
      </c>
      <c r="L611" s="30">
        <f ca="1">DB!T605</f>
        <v>889</v>
      </c>
      <c r="M611" s="30">
        <f ca="1">DB!U605</f>
        <v>1269</v>
      </c>
      <c r="N611" s="30" t="s">
        <v>37</v>
      </c>
      <c r="P611" s="2"/>
      <c r="Q611" s="2"/>
      <c r="R611" s="2"/>
      <c r="S611" s="2"/>
    </row>
    <row r="612" spans="2:19" x14ac:dyDescent="0.35">
      <c r="B612" s="30" t="s">
        <v>67</v>
      </c>
      <c r="C612" s="30" t="s">
        <v>68</v>
      </c>
      <c r="D612" s="30" t="s">
        <v>6</v>
      </c>
      <c r="E612" s="30" t="s">
        <v>38</v>
      </c>
      <c r="F612" s="30"/>
      <c r="G612" s="30"/>
      <c r="H612" s="30" t="s">
        <v>188</v>
      </c>
      <c r="I612" s="30" t="s">
        <v>10</v>
      </c>
      <c r="J612" s="30">
        <f ca="1">DB!R606</f>
        <v>894</v>
      </c>
      <c r="K612" s="30">
        <f ca="1">DB!S606</f>
        <v>993</v>
      </c>
      <c r="L612" s="30">
        <f ca="1">DB!T606</f>
        <v>1103</v>
      </c>
      <c r="M612" s="30">
        <f ca="1">DB!U606</f>
        <v>1324</v>
      </c>
      <c r="N612" s="30" t="s">
        <v>37</v>
      </c>
      <c r="P612" s="2"/>
      <c r="Q612" s="2"/>
      <c r="R612" s="2"/>
      <c r="S612" s="2"/>
    </row>
    <row r="613" spans="2:19" x14ac:dyDescent="0.35">
      <c r="B613" s="30" t="s">
        <v>67</v>
      </c>
      <c r="C613" s="30" t="s">
        <v>68</v>
      </c>
      <c r="D613" s="30" t="s">
        <v>6</v>
      </c>
      <c r="E613" s="30" t="s">
        <v>38</v>
      </c>
      <c r="F613" s="30"/>
      <c r="G613" s="30"/>
      <c r="H613" s="30" t="s">
        <v>188</v>
      </c>
      <c r="I613" s="30" t="s">
        <v>11</v>
      </c>
      <c r="J613" s="30">
        <f ca="1">DB!R607</f>
        <v>894</v>
      </c>
      <c r="K613" s="30">
        <f ca="1">DB!S607</f>
        <v>993</v>
      </c>
      <c r="L613" s="30">
        <f ca="1">DB!T607</f>
        <v>1103</v>
      </c>
      <c r="M613" s="30">
        <f ca="1">DB!U607</f>
        <v>1324</v>
      </c>
      <c r="N613" s="30" t="s">
        <v>37</v>
      </c>
      <c r="P613" s="2"/>
      <c r="Q613" s="2"/>
      <c r="R613" s="2"/>
      <c r="S613" s="2"/>
    </row>
    <row r="614" spans="2:19" x14ac:dyDescent="0.35">
      <c r="B614" s="30" t="s">
        <v>67</v>
      </c>
      <c r="C614" s="30" t="s">
        <v>68</v>
      </c>
      <c r="D614" s="30" t="s">
        <v>6</v>
      </c>
      <c r="E614" s="30" t="s">
        <v>38</v>
      </c>
      <c r="F614" s="30"/>
      <c r="G614" s="30"/>
      <c r="H614" s="30" t="s">
        <v>188</v>
      </c>
      <c r="I614" s="30" t="s">
        <v>109</v>
      </c>
      <c r="J614" s="30">
        <f ca="1">DB!R608</f>
        <v>894</v>
      </c>
      <c r="K614" s="30">
        <f ca="1">DB!S608</f>
        <v>993</v>
      </c>
      <c r="L614" s="30">
        <f ca="1">DB!T608</f>
        <v>1103</v>
      </c>
      <c r="M614" s="30">
        <f ca="1">DB!U608</f>
        <v>1324</v>
      </c>
      <c r="N614" s="30" t="s">
        <v>37</v>
      </c>
      <c r="P614" s="2"/>
      <c r="Q614" s="2"/>
      <c r="R614" s="2"/>
      <c r="S614" s="2"/>
    </row>
    <row r="615" spans="2:19" x14ac:dyDescent="0.35">
      <c r="B615" s="30" t="s">
        <v>67</v>
      </c>
      <c r="C615" s="30" t="s">
        <v>68</v>
      </c>
      <c r="D615" s="30" t="s">
        <v>6</v>
      </c>
      <c r="E615" s="30" t="s">
        <v>38</v>
      </c>
      <c r="F615" s="30"/>
      <c r="G615" s="30"/>
      <c r="H615" s="30" t="s">
        <v>188</v>
      </c>
      <c r="I615" s="30" t="s">
        <v>110</v>
      </c>
      <c r="J615" s="30">
        <f ca="1">DB!R609</f>
        <v>894</v>
      </c>
      <c r="K615" s="30">
        <f ca="1">DB!S609</f>
        <v>993</v>
      </c>
      <c r="L615" s="30">
        <f ca="1">DB!T609</f>
        <v>1103</v>
      </c>
      <c r="M615" s="30">
        <f ca="1">DB!U609</f>
        <v>1324</v>
      </c>
      <c r="N615" s="30" t="s">
        <v>37</v>
      </c>
      <c r="P615" s="2"/>
      <c r="Q615" s="2"/>
      <c r="R615" s="2"/>
      <c r="S615" s="2"/>
    </row>
    <row r="616" spans="2:19" x14ac:dyDescent="0.35">
      <c r="B616" s="30" t="s">
        <v>67</v>
      </c>
      <c r="C616" s="30" t="s">
        <v>68</v>
      </c>
      <c r="D616" s="30" t="s">
        <v>6</v>
      </c>
      <c r="E616" s="30" t="s">
        <v>39</v>
      </c>
      <c r="F616" s="30"/>
      <c r="G616" s="30"/>
      <c r="H616" s="30" t="s">
        <v>188</v>
      </c>
      <c r="I616" s="30" t="s">
        <v>111</v>
      </c>
      <c r="J616" s="30">
        <f ca="1">DB!R610</f>
        <v>849</v>
      </c>
      <c r="K616" s="30">
        <f ca="1">DB!S610</f>
        <v>943</v>
      </c>
      <c r="L616" s="30">
        <f ca="1">DB!T610</f>
        <v>1047</v>
      </c>
      <c r="M616" s="30">
        <f ca="1">DB!U610</f>
        <v>1158</v>
      </c>
      <c r="N616" s="30" t="s">
        <v>37</v>
      </c>
      <c r="P616" s="2"/>
      <c r="Q616" s="2"/>
      <c r="R616" s="2"/>
      <c r="S616" s="2"/>
    </row>
    <row r="617" spans="2:19" x14ac:dyDescent="0.35">
      <c r="B617" s="30" t="s">
        <v>67</v>
      </c>
      <c r="C617" s="30" t="s">
        <v>68</v>
      </c>
      <c r="D617" s="30" t="s">
        <v>6</v>
      </c>
      <c r="E617" s="30" t="s">
        <v>39</v>
      </c>
      <c r="F617" s="30"/>
      <c r="G617" s="30"/>
      <c r="H617" s="30" t="s">
        <v>188</v>
      </c>
      <c r="I617" s="30" t="s">
        <v>112</v>
      </c>
      <c r="J617" s="30">
        <f ca="1">DB!R611</f>
        <v>849</v>
      </c>
      <c r="K617" s="30">
        <f ca="1">DB!S611</f>
        <v>943</v>
      </c>
      <c r="L617" s="30">
        <f ca="1">DB!T611</f>
        <v>1047</v>
      </c>
      <c r="M617" s="30">
        <f ca="1">DB!U611</f>
        <v>1158</v>
      </c>
      <c r="N617" s="30" t="s">
        <v>37</v>
      </c>
      <c r="P617" s="2"/>
      <c r="Q617" s="2"/>
      <c r="R617" s="2"/>
      <c r="S617" s="2"/>
    </row>
    <row r="618" spans="2:19" x14ac:dyDescent="0.35">
      <c r="B618" s="30" t="s">
        <v>67</v>
      </c>
      <c r="C618" s="30" t="s">
        <v>68</v>
      </c>
      <c r="D618" s="30" t="s">
        <v>6</v>
      </c>
      <c r="E618" s="30" t="s">
        <v>39</v>
      </c>
      <c r="F618" s="30"/>
      <c r="G618" s="30"/>
      <c r="H618" s="30" t="s">
        <v>188</v>
      </c>
      <c r="I618" s="30" t="s">
        <v>12</v>
      </c>
      <c r="J618" s="30">
        <f ca="1">DB!R612</f>
        <v>849</v>
      </c>
      <c r="K618" s="30">
        <f ca="1">DB!S612</f>
        <v>943</v>
      </c>
      <c r="L618" s="30">
        <f ca="1">DB!T612</f>
        <v>1047</v>
      </c>
      <c r="M618" s="30">
        <f ca="1">DB!U612</f>
        <v>1158</v>
      </c>
      <c r="N618" s="30" t="s">
        <v>37</v>
      </c>
      <c r="P618" s="2"/>
      <c r="Q618" s="2"/>
      <c r="R618" s="2"/>
      <c r="S618" s="2"/>
    </row>
    <row r="619" spans="2:19" x14ac:dyDescent="0.35">
      <c r="B619" s="30" t="s">
        <v>67</v>
      </c>
      <c r="C619" s="30" t="s">
        <v>68</v>
      </c>
      <c r="D619" s="30" t="s">
        <v>6</v>
      </c>
      <c r="E619" s="30" t="s">
        <v>39</v>
      </c>
      <c r="F619" s="30"/>
      <c r="G619" s="30"/>
      <c r="H619" s="30" t="s">
        <v>188</v>
      </c>
      <c r="I619" s="30" t="s">
        <v>13</v>
      </c>
      <c r="J619" s="30">
        <f ca="1">DB!R613</f>
        <v>849</v>
      </c>
      <c r="K619" s="30">
        <f ca="1">DB!S613</f>
        <v>943</v>
      </c>
      <c r="L619" s="30">
        <f ca="1">DB!T613</f>
        <v>1047</v>
      </c>
      <c r="M619" s="30">
        <f ca="1">DB!U613</f>
        <v>1158</v>
      </c>
      <c r="N619" s="30" t="s">
        <v>37</v>
      </c>
      <c r="P619" s="2"/>
      <c r="Q619" s="2"/>
      <c r="R619" s="2"/>
      <c r="S619" s="2"/>
    </row>
    <row r="620" spans="2:19" x14ac:dyDescent="0.35">
      <c r="B620" s="30" t="s">
        <v>67</v>
      </c>
      <c r="C620" s="30" t="s">
        <v>68</v>
      </c>
      <c r="D620" s="30" t="s">
        <v>6</v>
      </c>
      <c r="E620" s="30" t="s">
        <v>113</v>
      </c>
      <c r="F620" s="30"/>
      <c r="G620" s="30"/>
      <c r="H620" s="30" t="s">
        <v>188</v>
      </c>
      <c r="I620" s="30" t="s">
        <v>40</v>
      </c>
      <c r="J620" s="30">
        <f ca="1">DB!R614</f>
        <v>783</v>
      </c>
      <c r="K620" s="30">
        <f ca="1">DB!S614</f>
        <v>870</v>
      </c>
      <c r="L620" s="30">
        <f ca="1">DB!T614</f>
        <v>966</v>
      </c>
      <c r="M620" s="30">
        <f ca="1">DB!U614</f>
        <v>1380</v>
      </c>
      <c r="N620" s="30" t="s">
        <v>37</v>
      </c>
      <c r="P620" s="2"/>
      <c r="Q620" s="2"/>
      <c r="R620" s="2"/>
      <c r="S620" s="2"/>
    </row>
    <row r="621" spans="2:19" x14ac:dyDescent="0.35">
      <c r="B621" s="30" t="s">
        <v>67</v>
      </c>
      <c r="C621" s="30" t="s">
        <v>68</v>
      </c>
      <c r="D621" s="30" t="s">
        <v>6</v>
      </c>
      <c r="E621" s="30" t="s">
        <v>113</v>
      </c>
      <c r="F621" s="30"/>
      <c r="G621" s="30"/>
      <c r="H621" s="30" t="s">
        <v>188</v>
      </c>
      <c r="I621" s="30" t="s">
        <v>41</v>
      </c>
      <c r="J621" s="30">
        <f ca="1">DB!R615</f>
        <v>783</v>
      </c>
      <c r="K621" s="30">
        <f ca="1">DB!S615</f>
        <v>870</v>
      </c>
      <c r="L621" s="30">
        <f ca="1">DB!T615</f>
        <v>966</v>
      </c>
      <c r="M621" s="30">
        <f ca="1">DB!U615</f>
        <v>1380</v>
      </c>
      <c r="N621" s="30" t="s">
        <v>37</v>
      </c>
      <c r="P621" s="2"/>
      <c r="Q621" s="2"/>
      <c r="R621" s="2"/>
      <c r="S621" s="2"/>
    </row>
    <row r="622" spans="2:19" x14ac:dyDescent="0.35">
      <c r="B622" s="30" t="s">
        <v>67</v>
      </c>
      <c r="C622" s="30" t="s">
        <v>68</v>
      </c>
      <c r="D622" s="30" t="s">
        <v>6</v>
      </c>
      <c r="E622" s="30" t="s">
        <v>113</v>
      </c>
      <c r="F622" s="30"/>
      <c r="G622" s="30"/>
      <c r="H622" s="30" t="s">
        <v>188</v>
      </c>
      <c r="I622" s="30" t="s">
        <v>42</v>
      </c>
      <c r="J622" s="30">
        <f ca="1">DB!R616</f>
        <v>783</v>
      </c>
      <c r="K622" s="30">
        <f ca="1">DB!S616</f>
        <v>870</v>
      </c>
      <c r="L622" s="30">
        <f ca="1">DB!T616</f>
        <v>966</v>
      </c>
      <c r="M622" s="30">
        <f ca="1">DB!U616</f>
        <v>1380</v>
      </c>
      <c r="N622" s="30" t="s">
        <v>37</v>
      </c>
      <c r="P622" s="2"/>
      <c r="Q622" s="2"/>
      <c r="R622" s="2"/>
      <c r="S622" s="2"/>
    </row>
    <row r="623" spans="2:19" x14ac:dyDescent="0.35">
      <c r="B623" s="30" t="s">
        <v>67</v>
      </c>
      <c r="C623" s="30" t="s">
        <v>68</v>
      </c>
      <c r="D623" s="30" t="s">
        <v>6</v>
      </c>
      <c r="E623" s="30" t="s">
        <v>113</v>
      </c>
      <c r="F623" s="30"/>
      <c r="G623" s="30"/>
      <c r="H623" s="30" t="s">
        <v>188</v>
      </c>
      <c r="I623" s="30" t="s">
        <v>43</v>
      </c>
      <c r="J623" s="30">
        <f ca="1">DB!R617</f>
        <v>783</v>
      </c>
      <c r="K623" s="30">
        <f ca="1">DB!S617</f>
        <v>870</v>
      </c>
      <c r="L623" s="30">
        <f ca="1">DB!T617</f>
        <v>966</v>
      </c>
      <c r="M623" s="30">
        <f ca="1">DB!U617</f>
        <v>1380</v>
      </c>
      <c r="N623" s="30" t="s">
        <v>37</v>
      </c>
      <c r="P623" s="2"/>
      <c r="Q623" s="2"/>
      <c r="R623" s="2"/>
      <c r="S623" s="2"/>
    </row>
    <row r="624" spans="2:19" x14ac:dyDescent="0.35">
      <c r="B624" s="30" t="s">
        <v>67</v>
      </c>
      <c r="C624" s="30" t="s">
        <v>68</v>
      </c>
      <c r="D624" s="30" t="s">
        <v>6</v>
      </c>
      <c r="E624" s="30" t="s">
        <v>113</v>
      </c>
      <c r="F624" s="30"/>
      <c r="G624" s="30"/>
      <c r="H624" s="30" t="s">
        <v>188</v>
      </c>
      <c r="I624" s="30" t="s">
        <v>44</v>
      </c>
      <c r="J624" s="30">
        <f ca="1">DB!R618</f>
        <v>783</v>
      </c>
      <c r="K624" s="30">
        <f ca="1">DB!S618</f>
        <v>870</v>
      </c>
      <c r="L624" s="30">
        <f ca="1">DB!T618</f>
        <v>966</v>
      </c>
      <c r="M624" s="30">
        <f ca="1">DB!U618</f>
        <v>1380</v>
      </c>
      <c r="N624" s="30" t="s">
        <v>37</v>
      </c>
      <c r="P624" s="2"/>
      <c r="Q624" s="2"/>
      <c r="R624" s="2"/>
      <c r="S624" s="2"/>
    </row>
    <row r="625" spans="2:19" x14ac:dyDescent="0.35">
      <c r="B625" s="30" t="s">
        <v>67</v>
      </c>
      <c r="C625" s="30" t="s">
        <v>68</v>
      </c>
      <c r="D625" s="30" t="s">
        <v>6</v>
      </c>
      <c r="E625" s="30" t="s">
        <v>114</v>
      </c>
      <c r="F625" s="30"/>
      <c r="G625" s="30"/>
      <c r="H625" s="30" t="s">
        <v>188</v>
      </c>
      <c r="I625" s="30" t="s">
        <v>14</v>
      </c>
      <c r="J625" s="30">
        <f ca="1">DB!R619</f>
        <v>589</v>
      </c>
      <c r="K625" s="30">
        <f ca="1">DB!S619</f>
        <v>654</v>
      </c>
      <c r="L625" s="30">
        <f ca="1">DB!T619</f>
        <v>726</v>
      </c>
      <c r="M625" s="30">
        <f ca="1">DB!U619</f>
        <v>1035</v>
      </c>
      <c r="N625" s="30" t="s">
        <v>37</v>
      </c>
      <c r="P625" s="2"/>
      <c r="Q625" s="2"/>
      <c r="R625" s="2"/>
      <c r="S625" s="2"/>
    </row>
    <row r="626" spans="2:19" x14ac:dyDescent="0.35">
      <c r="B626" s="30" t="s">
        <v>67</v>
      </c>
      <c r="C626" s="30" t="s">
        <v>68</v>
      </c>
      <c r="D626" s="30" t="s">
        <v>6</v>
      </c>
      <c r="E626" s="30" t="s">
        <v>114</v>
      </c>
      <c r="F626" s="30"/>
      <c r="G626" s="30"/>
      <c r="H626" s="30" t="s">
        <v>188</v>
      </c>
      <c r="I626" s="30" t="s">
        <v>115</v>
      </c>
      <c r="J626" s="30">
        <f ca="1">DB!R620</f>
        <v>589</v>
      </c>
      <c r="K626" s="30">
        <f ca="1">DB!S620</f>
        <v>654</v>
      </c>
      <c r="L626" s="30">
        <f ca="1">DB!T620</f>
        <v>726</v>
      </c>
      <c r="M626" s="30">
        <f ca="1">DB!U620</f>
        <v>1035</v>
      </c>
      <c r="N626" s="30" t="s">
        <v>37</v>
      </c>
      <c r="P626" s="2"/>
      <c r="Q626" s="2"/>
      <c r="R626" s="2"/>
      <c r="S626" s="2"/>
    </row>
    <row r="627" spans="2:19" x14ac:dyDescent="0.35">
      <c r="B627" s="30" t="s">
        <v>67</v>
      </c>
      <c r="C627" s="30" t="s">
        <v>68</v>
      </c>
      <c r="D627" s="30" t="s">
        <v>6</v>
      </c>
      <c r="E627" s="30" t="s">
        <v>114</v>
      </c>
      <c r="F627" s="30"/>
      <c r="G627" s="30"/>
      <c r="H627" s="30" t="s">
        <v>188</v>
      </c>
      <c r="I627" s="30" t="s">
        <v>15</v>
      </c>
      <c r="J627" s="30">
        <f ca="1">DB!R621</f>
        <v>589</v>
      </c>
      <c r="K627" s="30">
        <f ca="1">DB!S621</f>
        <v>654</v>
      </c>
      <c r="L627" s="30">
        <f ca="1">DB!T621</f>
        <v>726</v>
      </c>
      <c r="M627" s="30">
        <f ca="1">DB!U621</f>
        <v>1035</v>
      </c>
      <c r="N627" s="30" t="s">
        <v>37</v>
      </c>
      <c r="P627" s="2"/>
      <c r="Q627" s="2"/>
      <c r="R627" s="2"/>
      <c r="S627" s="2"/>
    </row>
    <row r="628" spans="2:19" x14ac:dyDescent="0.35">
      <c r="B628" s="30" t="s">
        <v>67</v>
      </c>
      <c r="C628" s="30" t="s">
        <v>68</v>
      </c>
      <c r="D628" s="30" t="s">
        <v>6</v>
      </c>
      <c r="E628" s="30" t="s">
        <v>116</v>
      </c>
      <c r="F628" s="30"/>
      <c r="G628" s="30"/>
      <c r="H628" s="30" t="s">
        <v>188</v>
      </c>
      <c r="I628" s="30" t="s">
        <v>45</v>
      </c>
      <c r="J628" s="30">
        <f ca="1">DB!R622</f>
        <v>831</v>
      </c>
      <c r="K628" s="30">
        <f ca="1">DB!S622</f>
        <v>923</v>
      </c>
      <c r="L628" s="30">
        <f ca="1">DB!T622</f>
        <v>1025</v>
      </c>
      <c r="M628" s="30">
        <f ca="1">DB!U622</f>
        <v>1152</v>
      </c>
      <c r="N628" s="30" t="s">
        <v>37</v>
      </c>
      <c r="P628" s="2"/>
      <c r="Q628" s="2"/>
      <c r="R628" s="2"/>
      <c r="S628" s="2"/>
    </row>
    <row r="629" spans="2:19" x14ac:dyDescent="0.35">
      <c r="B629" s="30" t="s">
        <v>67</v>
      </c>
      <c r="C629" s="30" t="s">
        <v>68</v>
      </c>
      <c r="D629" s="30" t="s">
        <v>6</v>
      </c>
      <c r="E629" s="30" t="s">
        <v>116</v>
      </c>
      <c r="F629" s="30"/>
      <c r="G629" s="30"/>
      <c r="H629" s="30" t="s">
        <v>188</v>
      </c>
      <c r="I629" s="30" t="s">
        <v>117</v>
      </c>
      <c r="J629" s="30">
        <f ca="1">DB!R623</f>
        <v>831</v>
      </c>
      <c r="K629" s="30">
        <f ca="1">DB!S623</f>
        <v>923</v>
      </c>
      <c r="L629" s="30">
        <f ca="1">DB!T623</f>
        <v>1025</v>
      </c>
      <c r="M629" s="30">
        <f ca="1">DB!U623</f>
        <v>1152</v>
      </c>
      <c r="N629" s="30" t="s">
        <v>37</v>
      </c>
      <c r="P629" s="2"/>
      <c r="Q629" s="2"/>
      <c r="R629" s="2"/>
      <c r="S629" s="2"/>
    </row>
    <row r="630" spans="2:19" x14ac:dyDescent="0.35">
      <c r="B630" s="30" t="s">
        <v>67</v>
      </c>
      <c r="C630" s="30" t="s">
        <v>68</v>
      </c>
      <c r="D630" s="30" t="s">
        <v>6</v>
      </c>
      <c r="E630" s="30" t="s">
        <v>116</v>
      </c>
      <c r="F630" s="30"/>
      <c r="G630" s="30"/>
      <c r="H630" s="30" t="s">
        <v>188</v>
      </c>
      <c r="I630" s="30" t="s">
        <v>16</v>
      </c>
      <c r="J630" s="30">
        <f ca="1">DB!R624</f>
        <v>831</v>
      </c>
      <c r="K630" s="30">
        <f ca="1">DB!S624</f>
        <v>923</v>
      </c>
      <c r="L630" s="30">
        <f ca="1">DB!T624</f>
        <v>1025</v>
      </c>
      <c r="M630" s="30">
        <f ca="1">DB!U624</f>
        <v>1152</v>
      </c>
      <c r="N630" s="30" t="s">
        <v>37</v>
      </c>
      <c r="P630" s="2"/>
      <c r="Q630" s="2"/>
      <c r="R630" s="2"/>
      <c r="S630" s="2"/>
    </row>
    <row r="631" spans="2:19" x14ac:dyDescent="0.35">
      <c r="B631" s="30" t="s">
        <v>67</v>
      </c>
      <c r="C631" s="30" t="s">
        <v>68</v>
      </c>
      <c r="D631" s="30" t="s">
        <v>6</v>
      </c>
      <c r="E631" s="30" t="s">
        <v>46</v>
      </c>
      <c r="F631" s="30"/>
      <c r="G631" s="30"/>
      <c r="H631" s="30" t="s">
        <v>188</v>
      </c>
      <c r="I631" s="30" t="s">
        <v>47</v>
      </c>
      <c r="J631" s="30">
        <f ca="1">DB!R625</f>
        <v>220</v>
      </c>
      <c r="K631" s="30">
        <f ca="1">DB!S625</f>
        <v>243</v>
      </c>
      <c r="L631" s="30">
        <f ca="1">DB!T625</f>
        <v>346</v>
      </c>
      <c r="M631" s="30">
        <f ca="1">DB!U625</f>
        <v>494</v>
      </c>
      <c r="N631" s="30" t="s">
        <v>37</v>
      </c>
      <c r="P631" s="2"/>
      <c r="Q631" s="2"/>
      <c r="R631" s="2"/>
      <c r="S631" s="2"/>
    </row>
    <row r="632" spans="2:19" x14ac:dyDescent="0.35">
      <c r="B632" s="30" t="s">
        <v>67</v>
      </c>
      <c r="C632" s="30" t="s">
        <v>68</v>
      </c>
      <c r="D632" s="30" t="s">
        <v>7</v>
      </c>
      <c r="E632" s="30" t="s">
        <v>36</v>
      </c>
      <c r="F632" s="30"/>
      <c r="G632" s="30"/>
      <c r="H632" s="30" t="s">
        <v>188</v>
      </c>
      <c r="I632" s="30" t="s">
        <v>9</v>
      </c>
      <c r="J632" s="30">
        <f ca="1">DB!R626</f>
        <v>720</v>
      </c>
      <c r="K632" s="30">
        <f ca="1">DB!S626</f>
        <v>800</v>
      </c>
      <c r="L632" s="30">
        <f ca="1">DB!T626</f>
        <v>889</v>
      </c>
      <c r="M632" s="30">
        <f ca="1">DB!U626</f>
        <v>1269</v>
      </c>
      <c r="N632" s="30" t="s">
        <v>37</v>
      </c>
      <c r="P632" s="2"/>
      <c r="Q632" s="2"/>
      <c r="R632" s="2"/>
      <c r="S632" s="2"/>
    </row>
    <row r="633" spans="2:19" x14ac:dyDescent="0.35">
      <c r="B633" s="30" t="s">
        <v>67</v>
      </c>
      <c r="C633" s="30" t="s">
        <v>68</v>
      </c>
      <c r="D633" s="30" t="s">
        <v>7</v>
      </c>
      <c r="E633" s="30" t="s">
        <v>36</v>
      </c>
      <c r="F633" s="30"/>
      <c r="G633" s="30"/>
      <c r="H633" s="30" t="s">
        <v>188</v>
      </c>
      <c r="I633" s="30" t="s">
        <v>106</v>
      </c>
      <c r="J633" s="30">
        <f ca="1">DB!R627</f>
        <v>720</v>
      </c>
      <c r="K633" s="30">
        <f ca="1">DB!S627</f>
        <v>800</v>
      </c>
      <c r="L633" s="30">
        <f ca="1">DB!T627</f>
        <v>889</v>
      </c>
      <c r="M633" s="30">
        <f ca="1">DB!U627</f>
        <v>1269</v>
      </c>
      <c r="N633" s="30" t="s">
        <v>37</v>
      </c>
      <c r="P633" s="2"/>
      <c r="Q633" s="2"/>
      <c r="R633" s="2"/>
      <c r="S633" s="2"/>
    </row>
    <row r="634" spans="2:19" x14ac:dyDescent="0.35">
      <c r="B634" s="30" t="s">
        <v>67</v>
      </c>
      <c r="C634" s="30" t="s">
        <v>68</v>
      </c>
      <c r="D634" s="30" t="s">
        <v>7</v>
      </c>
      <c r="E634" s="30" t="s">
        <v>36</v>
      </c>
      <c r="F634" s="30"/>
      <c r="G634" s="30"/>
      <c r="H634" s="30" t="s">
        <v>188</v>
      </c>
      <c r="I634" s="30" t="s">
        <v>107</v>
      </c>
      <c r="J634" s="30">
        <f ca="1">DB!R628</f>
        <v>720</v>
      </c>
      <c r="K634" s="30">
        <f ca="1">DB!S628</f>
        <v>800</v>
      </c>
      <c r="L634" s="30">
        <f ca="1">DB!T628</f>
        <v>889</v>
      </c>
      <c r="M634" s="30">
        <f ca="1">DB!U628</f>
        <v>1269</v>
      </c>
      <c r="N634" s="30" t="s">
        <v>37</v>
      </c>
      <c r="P634" s="2"/>
      <c r="Q634" s="2"/>
      <c r="R634" s="2"/>
      <c r="S634" s="2"/>
    </row>
    <row r="635" spans="2:19" x14ac:dyDescent="0.35">
      <c r="B635" s="30" t="s">
        <v>67</v>
      </c>
      <c r="C635" s="30" t="s">
        <v>68</v>
      </c>
      <c r="D635" s="30" t="s">
        <v>7</v>
      </c>
      <c r="E635" s="30" t="s">
        <v>36</v>
      </c>
      <c r="F635" s="30"/>
      <c r="G635" s="30"/>
      <c r="H635" s="30" t="s">
        <v>188</v>
      </c>
      <c r="I635" s="30" t="s">
        <v>108</v>
      </c>
      <c r="J635" s="30">
        <f ca="1">DB!R629</f>
        <v>720</v>
      </c>
      <c r="K635" s="30">
        <f ca="1">DB!S629</f>
        <v>800</v>
      </c>
      <c r="L635" s="30">
        <f ca="1">DB!T629</f>
        <v>889</v>
      </c>
      <c r="M635" s="30">
        <f ca="1">DB!U629</f>
        <v>1269</v>
      </c>
      <c r="N635" s="30" t="s">
        <v>37</v>
      </c>
      <c r="P635" s="2"/>
      <c r="Q635" s="2"/>
      <c r="R635" s="2"/>
      <c r="S635" s="2"/>
    </row>
    <row r="636" spans="2:19" x14ac:dyDescent="0.35">
      <c r="B636" s="30" t="s">
        <v>67</v>
      </c>
      <c r="C636" s="30" t="s">
        <v>68</v>
      </c>
      <c r="D636" s="30" t="s">
        <v>7</v>
      </c>
      <c r="E636" s="30" t="s">
        <v>38</v>
      </c>
      <c r="F636" s="30"/>
      <c r="G636" s="30"/>
      <c r="H636" s="30" t="s">
        <v>188</v>
      </c>
      <c r="I636" s="30" t="s">
        <v>10</v>
      </c>
      <c r="J636" s="30">
        <f ca="1">DB!R630</f>
        <v>894</v>
      </c>
      <c r="K636" s="30">
        <f ca="1">DB!S630</f>
        <v>993</v>
      </c>
      <c r="L636" s="30">
        <f ca="1">DB!T630</f>
        <v>1103</v>
      </c>
      <c r="M636" s="30">
        <f ca="1">DB!U630</f>
        <v>1324</v>
      </c>
      <c r="N636" s="30" t="s">
        <v>37</v>
      </c>
      <c r="P636" s="2"/>
      <c r="Q636" s="2"/>
      <c r="R636" s="2"/>
      <c r="S636" s="2"/>
    </row>
    <row r="637" spans="2:19" x14ac:dyDescent="0.35">
      <c r="B637" s="30" t="s">
        <v>67</v>
      </c>
      <c r="C637" s="30" t="s">
        <v>68</v>
      </c>
      <c r="D637" s="30" t="s">
        <v>7</v>
      </c>
      <c r="E637" s="30" t="s">
        <v>38</v>
      </c>
      <c r="F637" s="30"/>
      <c r="G637" s="30"/>
      <c r="H637" s="30" t="s">
        <v>188</v>
      </c>
      <c r="I637" s="30" t="s">
        <v>11</v>
      </c>
      <c r="J637" s="30">
        <f ca="1">DB!R631</f>
        <v>894</v>
      </c>
      <c r="K637" s="30">
        <f ca="1">DB!S631</f>
        <v>993</v>
      </c>
      <c r="L637" s="30">
        <f ca="1">DB!T631</f>
        <v>1103</v>
      </c>
      <c r="M637" s="30">
        <f ca="1">DB!U631</f>
        <v>1324</v>
      </c>
      <c r="N637" s="30" t="s">
        <v>37</v>
      </c>
      <c r="P637" s="2"/>
      <c r="Q637" s="2"/>
      <c r="R637" s="2"/>
      <c r="S637" s="2"/>
    </row>
    <row r="638" spans="2:19" x14ac:dyDescent="0.35">
      <c r="B638" s="30" t="s">
        <v>67</v>
      </c>
      <c r="C638" s="30" t="s">
        <v>68</v>
      </c>
      <c r="D638" s="30" t="s">
        <v>7</v>
      </c>
      <c r="E638" s="30" t="s">
        <v>38</v>
      </c>
      <c r="F638" s="30"/>
      <c r="G638" s="30"/>
      <c r="H638" s="30" t="s">
        <v>188</v>
      </c>
      <c r="I638" s="30" t="s">
        <v>109</v>
      </c>
      <c r="J638" s="30">
        <f ca="1">DB!R632</f>
        <v>894</v>
      </c>
      <c r="K638" s="30">
        <f ca="1">DB!S632</f>
        <v>993</v>
      </c>
      <c r="L638" s="30">
        <f ca="1">DB!T632</f>
        <v>1103</v>
      </c>
      <c r="M638" s="30">
        <f ca="1">DB!U632</f>
        <v>1324</v>
      </c>
      <c r="N638" s="30" t="s">
        <v>37</v>
      </c>
      <c r="P638" s="2"/>
      <c r="Q638" s="2"/>
      <c r="R638" s="2"/>
      <c r="S638" s="2"/>
    </row>
    <row r="639" spans="2:19" x14ac:dyDescent="0.35">
      <c r="B639" s="30" t="s">
        <v>67</v>
      </c>
      <c r="C639" s="30" t="s">
        <v>68</v>
      </c>
      <c r="D639" s="30" t="s">
        <v>7</v>
      </c>
      <c r="E639" s="30" t="s">
        <v>38</v>
      </c>
      <c r="F639" s="30"/>
      <c r="G639" s="30"/>
      <c r="H639" s="30" t="s">
        <v>188</v>
      </c>
      <c r="I639" s="30" t="s">
        <v>110</v>
      </c>
      <c r="J639" s="30">
        <f ca="1">DB!R633</f>
        <v>894</v>
      </c>
      <c r="K639" s="30">
        <f ca="1">DB!S633</f>
        <v>993</v>
      </c>
      <c r="L639" s="30">
        <f ca="1">DB!T633</f>
        <v>1103</v>
      </c>
      <c r="M639" s="30">
        <f ca="1">DB!U633</f>
        <v>1324</v>
      </c>
      <c r="N639" s="30" t="s">
        <v>37</v>
      </c>
      <c r="P639" s="2"/>
      <c r="Q639" s="2"/>
      <c r="R639" s="2"/>
      <c r="S639" s="2"/>
    </row>
    <row r="640" spans="2:19" x14ac:dyDescent="0.35">
      <c r="B640" s="30" t="s">
        <v>67</v>
      </c>
      <c r="C640" s="30" t="s">
        <v>68</v>
      </c>
      <c r="D640" s="30" t="s">
        <v>7</v>
      </c>
      <c r="E640" s="30" t="s">
        <v>39</v>
      </c>
      <c r="F640" s="30"/>
      <c r="G640" s="30"/>
      <c r="H640" s="30" t="s">
        <v>188</v>
      </c>
      <c r="I640" s="30" t="s">
        <v>111</v>
      </c>
      <c r="J640" s="30">
        <f ca="1">DB!R634</f>
        <v>849</v>
      </c>
      <c r="K640" s="30">
        <f ca="1">DB!S634</f>
        <v>943</v>
      </c>
      <c r="L640" s="30">
        <f ca="1">DB!T634</f>
        <v>1047</v>
      </c>
      <c r="M640" s="30">
        <f ca="1">DB!U634</f>
        <v>1158</v>
      </c>
      <c r="N640" s="30" t="s">
        <v>37</v>
      </c>
      <c r="P640" s="2"/>
      <c r="Q640" s="2"/>
      <c r="R640" s="2"/>
      <c r="S640" s="2"/>
    </row>
    <row r="641" spans="2:19" x14ac:dyDescent="0.35">
      <c r="B641" s="30" t="s">
        <v>67</v>
      </c>
      <c r="C641" s="30" t="s">
        <v>68</v>
      </c>
      <c r="D641" s="30" t="s">
        <v>7</v>
      </c>
      <c r="E641" s="30" t="s">
        <v>39</v>
      </c>
      <c r="F641" s="30"/>
      <c r="G641" s="30"/>
      <c r="H641" s="30" t="s">
        <v>188</v>
      </c>
      <c r="I641" s="30" t="s">
        <v>112</v>
      </c>
      <c r="J641" s="30">
        <f ca="1">DB!R635</f>
        <v>849</v>
      </c>
      <c r="K641" s="30">
        <f ca="1">DB!S635</f>
        <v>943</v>
      </c>
      <c r="L641" s="30">
        <f ca="1">DB!T635</f>
        <v>1047</v>
      </c>
      <c r="M641" s="30">
        <f ca="1">DB!U635</f>
        <v>1158</v>
      </c>
      <c r="N641" s="30" t="s">
        <v>37</v>
      </c>
      <c r="P641" s="2"/>
      <c r="Q641" s="2"/>
      <c r="R641" s="2"/>
      <c r="S641" s="2"/>
    </row>
    <row r="642" spans="2:19" x14ac:dyDescent="0.35">
      <c r="B642" s="30" t="s">
        <v>67</v>
      </c>
      <c r="C642" s="30" t="s">
        <v>68</v>
      </c>
      <c r="D642" s="30" t="s">
        <v>7</v>
      </c>
      <c r="E642" s="30" t="s">
        <v>39</v>
      </c>
      <c r="F642" s="30"/>
      <c r="G642" s="30"/>
      <c r="H642" s="30" t="s">
        <v>188</v>
      </c>
      <c r="I642" s="30" t="s">
        <v>12</v>
      </c>
      <c r="J642" s="30">
        <f ca="1">DB!R636</f>
        <v>849</v>
      </c>
      <c r="K642" s="30">
        <f ca="1">DB!S636</f>
        <v>943</v>
      </c>
      <c r="L642" s="30">
        <f ca="1">DB!T636</f>
        <v>1047</v>
      </c>
      <c r="M642" s="30">
        <f ca="1">DB!U636</f>
        <v>1158</v>
      </c>
      <c r="N642" s="30" t="s">
        <v>37</v>
      </c>
      <c r="P642" s="2"/>
      <c r="Q642" s="2"/>
      <c r="R642" s="2"/>
      <c r="S642" s="2"/>
    </row>
    <row r="643" spans="2:19" x14ac:dyDescent="0.35">
      <c r="B643" s="30" t="s">
        <v>67</v>
      </c>
      <c r="C643" s="30" t="s">
        <v>68</v>
      </c>
      <c r="D643" s="30" t="s">
        <v>7</v>
      </c>
      <c r="E643" s="30" t="s">
        <v>39</v>
      </c>
      <c r="F643" s="30"/>
      <c r="G643" s="30"/>
      <c r="H643" s="30" t="s">
        <v>188</v>
      </c>
      <c r="I643" s="30" t="s">
        <v>13</v>
      </c>
      <c r="J643" s="30">
        <f ca="1">DB!R637</f>
        <v>849</v>
      </c>
      <c r="K643" s="30">
        <f ca="1">DB!S637</f>
        <v>943</v>
      </c>
      <c r="L643" s="30">
        <f ca="1">DB!T637</f>
        <v>1047</v>
      </c>
      <c r="M643" s="30">
        <f ca="1">DB!U637</f>
        <v>1158</v>
      </c>
      <c r="N643" s="30" t="s">
        <v>37</v>
      </c>
      <c r="P643" s="2"/>
      <c r="Q643" s="2"/>
      <c r="R643" s="2"/>
      <c r="S643" s="2"/>
    </row>
    <row r="644" spans="2:19" x14ac:dyDescent="0.35">
      <c r="B644" s="30" t="s">
        <v>67</v>
      </c>
      <c r="C644" s="30" t="s">
        <v>68</v>
      </c>
      <c r="D644" s="30" t="s">
        <v>7</v>
      </c>
      <c r="E644" s="30" t="s">
        <v>113</v>
      </c>
      <c r="F644" s="30"/>
      <c r="G644" s="30"/>
      <c r="H644" s="30" t="s">
        <v>188</v>
      </c>
      <c r="I644" s="30" t="s">
        <v>40</v>
      </c>
      <c r="J644" s="30">
        <f ca="1">DB!R638</f>
        <v>783</v>
      </c>
      <c r="K644" s="30">
        <f ca="1">DB!S638</f>
        <v>870</v>
      </c>
      <c r="L644" s="30">
        <f ca="1">DB!T638</f>
        <v>966</v>
      </c>
      <c r="M644" s="30">
        <f ca="1">DB!U638</f>
        <v>1380</v>
      </c>
      <c r="N644" s="30" t="s">
        <v>37</v>
      </c>
      <c r="P644" s="2"/>
      <c r="Q644" s="2"/>
      <c r="R644" s="2"/>
      <c r="S644" s="2"/>
    </row>
    <row r="645" spans="2:19" x14ac:dyDescent="0.35">
      <c r="B645" s="30" t="s">
        <v>67</v>
      </c>
      <c r="C645" s="30" t="s">
        <v>68</v>
      </c>
      <c r="D645" s="30" t="s">
        <v>7</v>
      </c>
      <c r="E645" s="30" t="s">
        <v>113</v>
      </c>
      <c r="F645" s="30"/>
      <c r="G645" s="30"/>
      <c r="H645" s="30" t="s">
        <v>188</v>
      </c>
      <c r="I645" s="30" t="s">
        <v>41</v>
      </c>
      <c r="J645" s="30">
        <f ca="1">DB!R639</f>
        <v>783</v>
      </c>
      <c r="K645" s="30">
        <f ca="1">DB!S639</f>
        <v>870</v>
      </c>
      <c r="L645" s="30">
        <f ca="1">DB!T639</f>
        <v>966</v>
      </c>
      <c r="M645" s="30">
        <f ca="1">DB!U639</f>
        <v>1380</v>
      </c>
      <c r="N645" s="30" t="s">
        <v>37</v>
      </c>
      <c r="P645" s="2"/>
      <c r="Q645" s="2"/>
      <c r="R645" s="2"/>
      <c r="S645" s="2"/>
    </row>
    <row r="646" spans="2:19" x14ac:dyDescent="0.35">
      <c r="B646" s="30" t="s">
        <v>67</v>
      </c>
      <c r="C646" s="30" t="s">
        <v>68</v>
      </c>
      <c r="D646" s="30" t="s">
        <v>7</v>
      </c>
      <c r="E646" s="30" t="s">
        <v>113</v>
      </c>
      <c r="F646" s="30"/>
      <c r="G646" s="30"/>
      <c r="H646" s="30" t="s">
        <v>188</v>
      </c>
      <c r="I646" s="30" t="s">
        <v>42</v>
      </c>
      <c r="J646" s="30">
        <f ca="1">DB!R640</f>
        <v>783</v>
      </c>
      <c r="K646" s="30">
        <f ca="1">DB!S640</f>
        <v>870</v>
      </c>
      <c r="L646" s="30">
        <f ca="1">DB!T640</f>
        <v>966</v>
      </c>
      <c r="M646" s="30">
        <f ca="1">DB!U640</f>
        <v>1380</v>
      </c>
      <c r="N646" s="30" t="s">
        <v>37</v>
      </c>
      <c r="P646" s="2"/>
      <c r="Q646" s="2"/>
      <c r="R646" s="2"/>
      <c r="S646" s="2"/>
    </row>
    <row r="647" spans="2:19" x14ac:dyDescent="0.35">
      <c r="B647" s="30" t="s">
        <v>67</v>
      </c>
      <c r="C647" s="30" t="s">
        <v>68</v>
      </c>
      <c r="D647" s="30" t="s">
        <v>7</v>
      </c>
      <c r="E647" s="30" t="s">
        <v>113</v>
      </c>
      <c r="F647" s="30"/>
      <c r="G647" s="30"/>
      <c r="H647" s="30" t="s">
        <v>188</v>
      </c>
      <c r="I647" s="30" t="s">
        <v>43</v>
      </c>
      <c r="J647" s="30">
        <f ca="1">DB!R641</f>
        <v>783</v>
      </c>
      <c r="K647" s="30">
        <f ca="1">DB!S641</f>
        <v>870</v>
      </c>
      <c r="L647" s="30">
        <f ca="1">DB!T641</f>
        <v>966</v>
      </c>
      <c r="M647" s="30">
        <f ca="1">DB!U641</f>
        <v>1380</v>
      </c>
      <c r="N647" s="30" t="s">
        <v>37</v>
      </c>
      <c r="P647" s="2"/>
      <c r="Q647" s="2"/>
      <c r="R647" s="2"/>
      <c r="S647" s="2"/>
    </row>
    <row r="648" spans="2:19" x14ac:dyDescent="0.35">
      <c r="B648" s="30" t="s">
        <v>67</v>
      </c>
      <c r="C648" s="30" t="s">
        <v>68</v>
      </c>
      <c r="D648" s="30" t="s">
        <v>7</v>
      </c>
      <c r="E648" s="30" t="s">
        <v>113</v>
      </c>
      <c r="F648" s="30"/>
      <c r="G648" s="30"/>
      <c r="H648" s="30" t="s">
        <v>188</v>
      </c>
      <c r="I648" s="30" t="s">
        <v>44</v>
      </c>
      <c r="J648" s="30">
        <f ca="1">DB!R642</f>
        <v>783</v>
      </c>
      <c r="K648" s="30">
        <f ca="1">DB!S642</f>
        <v>870</v>
      </c>
      <c r="L648" s="30">
        <f ca="1">DB!T642</f>
        <v>966</v>
      </c>
      <c r="M648" s="30">
        <f ca="1">DB!U642</f>
        <v>1380</v>
      </c>
      <c r="N648" s="30" t="s">
        <v>37</v>
      </c>
      <c r="P648" s="2"/>
      <c r="Q648" s="2"/>
      <c r="R648" s="2"/>
      <c r="S648" s="2"/>
    </row>
    <row r="649" spans="2:19" x14ac:dyDescent="0.35">
      <c r="B649" s="30" t="s">
        <v>67</v>
      </c>
      <c r="C649" s="30" t="s">
        <v>68</v>
      </c>
      <c r="D649" s="30" t="s">
        <v>7</v>
      </c>
      <c r="E649" s="30" t="s">
        <v>114</v>
      </c>
      <c r="F649" s="30"/>
      <c r="G649" s="30"/>
      <c r="H649" s="30" t="s">
        <v>188</v>
      </c>
      <c r="I649" s="30" t="s">
        <v>14</v>
      </c>
      <c r="J649" s="30">
        <f ca="1">DB!R643</f>
        <v>589</v>
      </c>
      <c r="K649" s="30">
        <f ca="1">DB!S643</f>
        <v>654</v>
      </c>
      <c r="L649" s="30">
        <f ca="1">DB!T643</f>
        <v>726</v>
      </c>
      <c r="M649" s="30">
        <f ca="1">DB!U643</f>
        <v>1035</v>
      </c>
      <c r="N649" s="30" t="s">
        <v>37</v>
      </c>
      <c r="P649" s="2"/>
      <c r="Q649" s="2"/>
      <c r="R649" s="2"/>
      <c r="S649" s="2"/>
    </row>
    <row r="650" spans="2:19" x14ac:dyDescent="0.35">
      <c r="B650" s="30" t="s">
        <v>67</v>
      </c>
      <c r="C650" s="30" t="s">
        <v>68</v>
      </c>
      <c r="D650" s="30" t="s">
        <v>7</v>
      </c>
      <c r="E650" s="30" t="s">
        <v>114</v>
      </c>
      <c r="F650" s="30"/>
      <c r="G650" s="30"/>
      <c r="H650" s="30" t="s">
        <v>188</v>
      </c>
      <c r="I650" s="30" t="s">
        <v>115</v>
      </c>
      <c r="J650" s="30">
        <f ca="1">DB!R644</f>
        <v>589</v>
      </c>
      <c r="K650" s="30">
        <f ca="1">DB!S644</f>
        <v>654</v>
      </c>
      <c r="L650" s="30">
        <f ca="1">DB!T644</f>
        <v>726</v>
      </c>
      <c r="M650" s="30">
        <f ca="1">DB!U644</f>
        <v>1035</v>
      </c>
      <c r="N650" s="30" t="s">
        <v>37</v>
      </c>
      <c r="P650" s="2"/>
      <c r="Q650" s="2"/>
      <c r="R650" s="2"/>
      <c r="S650" s="2"/>
    </row>
    <row r="651" spans="2:19" x14ac:dyDescent="0.35">
      <c r="B651" s="30" t="s">
        <v>67</v>
      </c>
      <c r="C651" s="30" t="s">
        <v>68</v>
      </c>
      <c r="D651" s="30" t="s">
        <v>7</v>
      </c>
      <c r="E651" s="30" t="s">
        <v>114</v>
      </c>
      <c r="F651" s="30"/>
      <c r="G651" s="30"/>
      <c r="H651" s="30" t="s">
        <v>188</v>
      </c>
      <c r="I651" s="30" t="s">
        <v>15</v>
      </c>
      <c r="J651" s="30">
        <f ca="1">DB!R645</f>
        <v>589</v>
      </c>
      <c r="K651" s="30">
        <f ca="1">DB!S645</f>
        <v>654</v>
      </c>
      <c r="L651" s="30">
        <f ca="1">DB!T645</f>
        <v>726</v>
      </c>
      <c r="M651" s="30">
        <f ca="1">DB!U645</f>
        <v>1035</v>
      </c>
      <c r="N651" s="30" t="s">
        <v>37</v>
      </c>
      <c r="P651" s="2"/>
      <c r="Q651" s="2"/>
      <c r="R651" s="2"/>
      <c r="S651" s="2"/>
    </row>
    <row r="652" spans="2:19" x14ac:dyDescent="0.35">
      <c r="B652" s="30" t="s">
        <v>67</v>
      </c>
      <c r="C652" s="30" t="s">
        <v>68</v>
      </c>
      <c r="D652" s="30" t="s">
        <v>7</v>
      </c>
      <c r="E652" s="30" t="s">
        <v>116</v>
      </c>
      <c r="F652" s="30"/>
      <c r="G652" s="30"/>
      <c r="H652" s="30" t="s">
        <v>188</v>
      </c>
      <c r="I652" s="30" t="s">
        <v>45</v>
      </c>
      <c r="J652" s="30">
        <f ca="1">DB!R646</f>
        <v>831</v>
      </c>
      <c r="K652" s="30">
        <f ca="1">DB!S646</f>
        <v>923</v>
      </c>
      <c r="L652" s="30">
        <f ca="1">DB!T646</f>
        <v>1025</v>
      </c>
      <c r="M652" s="30">
        <f ca="1">DB!U646</f>
        <v>1152</v>
      </c>
      <c r="N652" s="30" t="s">
        <v>37</v>
      </c>
      <c r="P652" s="2"/>
      <c r="Q652" s="2"/>
      <c r="R652" s="2"/>
      <c r="S652" s="2"/>
    </row>
    <row r="653" spans="2:19" x14ac:dyDescent="0.35">
      <c r="B653" s="30" t="s">
        <v>67</v>
      </c>
      <c r="C653" s="30" t="s">
        <v>68</v>
      </c>
      <c r="D653" s="30" t="s">
        <v>7</v>
      </c>
      <c r="E653" s="30" t="s">
        <v>116</v>
      </c>
      <c r="F653" s="30"/>
      <c r="G653" s="30"/>
      <c r="H653" s="30" t="s">
        <v>188</v>
      </c>
      <c r="I653" s="30" t="s">
        <v>117</v>
      </c>
      <c r="J653" s="30">
        <f ca="1">DB!R647</f>
        <v>831</v>
      </c>
      <c r="K653" s="30">
        <f ca="1">DB!S647</f>
        <v>923</v>
      </c>
      <c r="L653" s="30">
        <f ca="1">DB!T647</f>
        <v>1025</v>
      </c>
      <c r="M653" s="30">
        <f ca="1">DB!U647</f>
        <v>1152</v>
      </c>
      <c r="N653" s="30" t="s">
        <v>37</v>
      </c>
      <c r="P653" s="2"/>
      <c r="Q653" s="2"/>
      <c r="R653" s="2"/>
      <c r="S653" s="2"/>
    </row>
    <row r="654" spans="2:19" x14ac:dyDescent="0.35">
      <c r="B654" s="30" t="s">
        <v>67</v>
      </c>
      <c r="C654" s="30" t="s">
        <v>68</v>
      </c>
      <c r="D654" s="30" t="s">
        <v>7</v>
      </c>
      <c r="E654" s="30" t="s">
        <v>116</v>
      </c>
      <c r="F654" s="30"/>
      <c r="G654" s="30"/>
      <c r="H654" s="30" t="s">
        <v>188</v>
      </c>
      <c r="I654" s="30" t="s">
        <v>16</v>
      </c>
      <c r="J654" s="30">
        <f ca="1">DB!R648</f>
        <v>831</v>
      </c>
      <c r="K654" s="30">
        <f ca="1">DB!S648</f>
        <v>923</v>
      </c>
      <c r="L654" s="30">
        <f ca="1">DB!T648</f>
        <v>1025</v>
      </c>
      <c r="M654" s="30">
        <f ca="1">DB!U648</f>
        <v>1152</v>
      </c>
      <c r="N654" s="30" t="s">
        <v>37</v>
      </c>
      <c r="P654" s="2"/>
      <c r="Q654" s="2"/>
      <c r="R654" s="2"/>
      <c r="S654" s="2"/>
    </row>
    <row r="655" spans="2:19" x14ac:dyDescent="0.35">
      <c r="B655" s="30" t="s">
        <v>67</v>
      </c>
      <c r="C655" s="30" t="s">
        <v>68</v>
      </c>
      <c r="D655" s="30" t="s">
        <v>7</v>
      </c>
      <c r="E655" s="30" t="s">
        <v>46</v>
      </c>
      <c r="F655" s="30"/>
      <c r="G655" s="30"/>
      <c r="H655" s="30" t="s">
        <v>188</v>
      </c>
      <c r="I655" s="30" t="s">
        <v>47</v>
      </c>
      <c r="J655" s="30">
        <f ca="1">DB!R649</f>
        <v>220</v>
      </c>
      <c r="K655" s="30">
        <f ca="1">DB!S649</f>
        <v>243</v>
      </c>
      <c r="L655" s="30">
        <f ca="1">DB!T649</f>
        <v>346</v>
      </c>
      <c r="M655" s="30">
        <f ca="1">DB!U649</f>
        <v>494</v>
      </c>
      <c r="N655" s="30" t="s">
        <v>37</v>
      </c>
      <c r="P655" s="2"/>
      <c r="Q655" s="2"/>
      <c r="R655" s="2"/>
      <c r="S655" s="2"/>
    </row>
    <row r="656" spans="2:19" x14ac:dyDescent="0.35">
      <c r="B656" s="30" t="s">
        <v>61</v>
      </c>
      <c r="C656" s="30" t="s">
        <v>62</v>
      </c>
      <c r="D656" s="30" t="s">
        <v>1</v>
      </c>
      <c r="E656" s="30" t="s">
        <v>36</v>
      </c>
      <c r="F656" s="30"/>
      <c r="G656" s="30"/>
      <c r="H656" s="30" t="s">
        <v>188</v>
      </c>
      <c r="I656" s="30" t="s">
        <v>9</v>
      </c>
      <c r="J656" s="30">
        <f ca="1">DB!R650</f>
        <v>772</v>
      </c>
      <c r="K656" s="30">
        <f ca="1">DB!S650</f>
        <v>857</v>
      </c>
      <c r="L656" s="30">
        <f ca="1">DB!T650</f>
        <v>952</v>
      </c>
      <c r="M656" s="30">
        <f ca="1">DB!U650</f>
        <v>1059</v>
      </c>
      <c r="N656" s="30" t="s">
        <v>37</v>
      </c>
      <c r="P656" s="2"/>
      <c r="Q656" s="2"/>
      <c r="R656" s="2"/>
      <c r="S656" s="2"/>
    </row>
    <row r="657" spans="2:19" x14ac:dyDescent="0.35">
      <c r="B657" s="30" t="s">
        <v>61</v>
      </c>
      <c r="C657" s="30" t="s">
        <v>62</v>
      </c>
      <c r="D657" s="30" t="s">
        <v>1</v>
      </c>
      <c r="E657" s="30" t="s">
        <v>36</v>
      </c>
      <c r="F657" s="30"/>
      <c r="G657" s="30"/>
      <c r="H657" s="30" t="s">
        <v>188</v>
      </c>
      <c r="I657" s="30" t="s">
        <v>106</v>
      </c>
      <c r="J657" s="30">
        <f ca="1">DB!R651</f>
        <v>772</v>
      </c>
      <c r="K657" s="30">
        <f ca="1">DB!S651</f>
        <v>857</v>
      </c>
      <c r="L657" s="30">
        <f ca="1">DB!T651</f>
        <v>952</v>
      </c>
      <c r="M657" s="30">
        <f ca="1">DB!U651</f>
        <v>1059</v>
      </c>
      <c r="N657" s="30" t="s">
        <v>37</v>
      </c>
      <c r="P657" s="2"/>
      <c r="Q657" s="2"/>
      <c r="R657" s="2"/>
      <c r="S657" s="2"/>
    </row>
    <row r="658" spans="2:19" x14ac:dyDescent="0.35">
      <c r="B658" s="30" t="s">
        <v>61</v>
      </c>
      <c r="C658" s="30" t="s">
        <v>62</v>
      </c>
      <c r="D658" s="30" t="s">
        <v>1</v>
      </c>
      <c r="E658" s="30" t="s">
        <v>36</v>
      </c>
      <c r="F658" s="30"/>
      <c r="G658" s="30"/>
      <c r="H658" s="30" t="s">
        <v>188</v>
      </c>
      <c r="I658" s="30" t="s">
        <v>107</v>
      </c>
      <c r="J658" s="30">
        <f ca="1">DB!R652</f>
        <v>772</v>
      </c>
      <c r="K658" s="30">
        <f ca="1">DB!S652</f>
        <v>857</v>
      </c>
      <c r="L658" s="30">
        <f ca="1">DB!T652</f>
        <v>952</v>
      </c>
      <c r="M658" s="30">
        <f ca="1">DB!U652</f>
        <v>1059</v>
      </c>
      <c r="N658" s="30" t="s">
        <v>37</v>
      </c>
      <c r="P658" s="2"/>
      <c r="Q658" s="2"/>
      <c r="R658" s="2"/>
      <c r="S658" s="2"/>
    </row>
    <row r="659" spans="2:19" x14ac:dyDescent="0.35">
      <c r="B659" s="30" t="s">
        <v>61</v>
      </c>
      <c r="C659" s="30" t="s">
        <v>62</v>
      </c>
      <c r="D659" s="30" t="s">
        <v>1</v>
      </c>
      <c r="E659" s="30" t="s">
        <v>36</v>
      </c>
      <c r="F659" s="30"/>
      <c r="G659" s="30"/>
      <c r="H659" s="30" t="s">
        <v>188</v>
      </c>
      <c r="I659" s="30" t="s">
        <v>108</v>
      </c>
      <c r="J659" s="30">
        <f ca="1">DB!R653</f>
        <v>772</v>
      </c>
      <c r="K659" s="30">
        <f ca="1">DB!S653</f>
        <v>857</v>
      </c>
      <c r="L659" s="30">
        <f ca="1">DB!T653</f>
        <v>952</v>
      </c>
      <c r="M659" s="30">
        <f ca="1">DB!U653</f>
        <v>1059</v>
      </c>
      <c r="N659" s="30" t="s">
        <v>37</v>
      </c>
      <c r="P659" s="2"/>
      <c r="Q659" s="2"/>
      <c r="R659" s="2"/>
      <c r="S659" s="2"/>
    </row>
    <row r="660" spans="2:19" x14ac:dyDescent="0.35">
      <c r="B660" s="30" t="s">
        <v>61</v>
      </c>
      <c r="C660" s="30" t="s">
        <v>62</v>
      </c>
      <c r="D660" s="30" t="s">
        <v>1</v>
      </c>
      <c r="E660" s="30" t="s">
        <v>38</v>
      </c>
      <c r="F660" s="30"/>
      <c r="G660" s="30"/>
      <c r="H660" s="30" t="s">
        <v>188</v>
      </c>
      <c r="I660" s="30" t="s">
        <v>10</v>
      </c>
      <c r="J660" s="30">
        <f ca="1">DB!R654</f>
        <v>732</v>
      </c>
      <c r="K660" s="30">
        <f ca="1">DB!S654</f>
        <v>813</v>
      </c>
      <c r="L660" s="30">
        <f ca="1">DB!T654</f>
        <v>903</v>
      </c>
      <c r="M660" s="30">
        <f ca="1">DB!U654</f>
        <v>1107</v>
      </c>
      <c r="N660" s="30" t="s">
        <v>37</v>
      </c>
      <c r="P660" s="2"/>
      <c r="Q660" s="2"/>
      <c r="R660" s="2"/>
      <c r="S660" s="2"/>
    </row>
    <row r="661" spans="2:19" x14ac:dyDescent="0.35">
      <c r="B661" s="30" t="s">
        <v>61</v>
      </c>
      <c r="C661" s="30" t="s">
        <v>62</v>
      </c>
      <c r="D661" s="30" t="s">
        <v>1</v>
      </c>
      <c r="E661" s="30" t="s">
        <v>38</v>
      </c>
      <c r="F661" s="30"/>
      <c r="G661" s="30"/>
      <c r="H661" s="30" t="s">
        <v>188</v>
      </c>
      <c r="I661" s="30" t="s">
        <v>11</v>
      </c>
      <c r="J661" s="30">
        <f ca="1">DB!R655</f>
        <v>732</v>
      </c>
      <c r="K661" s="30">
        <f ca="1">DB!S655</f>
        <v>813</v>
      </c>
      <c r="L661" s="30">
        <f ca="1">DB!T655</f>
        <v>903</v>
      </c>
      <c r="M661" s="30">
        <f ca="1">DB!U655</f>
        <v>1107</v>
      </c>
      <c r="N661" s="30" t="s">
        <v>37</v>
      </c>
      <c r="P661" s="2"/>
      <c r="Q661" s="2"/>
      <c r="R661" s="2"/>
      <c r="S661" s="2"/>
    </row>
    <row r="662" spans="2:19" x14ac:dyDescent="0.35">
      <c r="B662" s="30" t="s">
        <v>61</v>
      </c>
      <c r="C662" s="30" t="s">
        <v>62</v>
      </c>
      <c r="D662" s="30" t="s">
        <v>1</v>
      </c>
      <c r="E662" s="30" t="s">
        <v>38</v>
      </c>
      <c r="F662" s="30"/>
      <c r="G662" s="30"/>
      <c r="H662" s="30" t="s">
        <v>188</v>
      </c>
      <c r="I662" s="30" t="s">
        <v>109</v>
      </c>
      <c r="J662" s="30">
        <f ca="1">DB!R656</f>
        <v>732</v>
      </c>
      <c r="K662" s="30">
        <f ca="1">DB!S656</f>
        <v>813</v>
      </c>
      <c r="L662" s="30">
        <f ca="1">DB!T656</f>
        <v>903</v>
      </c>
      <c r="M662" s="30">
        <f ca="1">DB!U656</f>
        <v>1107</v>
      </c>
      <c r="N662" s="30" t="s">
        <v>37</v>
      </c>
      <c r="P662" s="2"/>
      <c r="Q662" s="2"/>
      <c r="R662" s="2"/>
      <c r="S662" s="2"/>
    </row>
    <row r="663" spans="2:19" x14ac:dyDescent="0.35">
      <c r="B663" s="30" t="s">
        <v>61</v>
      </c>
      <c r="C663" s="30" t="s">
        <v>62</v>
      </c>
      <c r="D663" s="30" t="s">
        <v>1</v>
      </c>
      <c r="E663" s="30" t="s">
        <v>38</v>
      </c>
      <c r="F663" s="30"/>
      <c r="G663" s="30"/>
      <c r="H663" s="30" t="s">
        <v>188</v>
      </c>
      <c r="I663" s="30" t="s">
        <v>110</v>
      </c>
      <c r="J663" s="30">
        <f ca="1">DB!R657</f>
        <v>732</v>
      </c>
      <c r="K663" s="30">
        <f ca="1">DB!S657</f>
        <v>813</v>
      </c>
      <c r="L663" s="30">
        <f ca="1">DB!T657</f>
        <v>903</v>
      </c>
      <c r="M663" s="30">
        <f ca="1">DB!U657</f>
        <v>1107</v>
      </c>
      <c r="N663" s="30" t="s">
        <v>37</v>
      </c>
      <c r="P663" s="2"/>
      <c r="Q663" s="2"/>
      <c r="R663" s="2"/>
      <c r="S663" s="2"/>
    </row>
    <row r="664" spans="2:19" x14ac:dyDescent="0.35">
      <c r="B664" s="30" t="s">
        <v>61</v>
      </c>
      <c r="C664" s="30" t="s">
        <v>62</v>
      </c>
      <c r="D664" s="30" t="s">
        <v>1</v>
      </c>
      <c r="E664" s="30" t="s">
        <v>39</v>
      </c>
      <c r="F664" s="30"/>
      <c r="G664" s="30"/>
      <c r="H664" s="30" t="s">
        <v>188</v>
      </c>
      <c r="I664" s="30" t="s">
        <v>111</v>
      </c>
      <c r="J664" s="30">
        <f ca="1">DB!R658</f>
        <v>811</v>
      </c>
      <c r="K664" s="30">
        <f ca="1">DB!S658</f>
        <v>901</v>
      </c>
      <c r="L664" s="30">
        <f ca="1">DB!T658</f>
        <v>1001</v>
      </c>
      <c r="M664" s="30">
        <f ca="1">DB!U658</f>
        <v>1122</v>
      </c>
      <c r="N664" s="30" t="s">
        <v>37</v>
      </c>
      <c r="P664" s="2"/>
      <c r="Q664" s="2"/>
      <c r="R664" s="2"/>
      <c r="S664" s="2"/>
    </row>
    <row r="665" spans="2:19" x14ac:dyDescent="0.35">
      <c r="B665" s="30" t="s">
        <v>61</v>
      </c>
      <c r="C665" s="30" t="s">
        <v>62</v>
      </c>
      <c r="D665" s="30" t="s">
        <v>1</v>
      </c>
      <c r="E665" s="30" t="s">
        <v>39</v>
      </c>
      <c r="F665" s="30"/>
      <c r="G665" s="30"/>
      <c r="H665" s="30" t="s">
        <v>188</v>
      </c>
      <c r="I665" s="30" t="s">
        <v>112</v>
      </c>
      <c r="J665" s="30">
        <f ca="1">DB!R659</f>
        <v>811</v>
      </c>
      <c r="K665" s="30">
        <f ca="1">DB!S659</f>
        <v>901</v>
      </c>
      <c r="L665" s="30">
        <f ca="1">DB!T659</f>
        <v>1001</v>
      </c>
      <c r="M665" s="30">
        <f ca="1">DB!U659</f>
        <v>1122</v>
      </c>
      <c r="N665" s="30" t="s">
        <v>37</v>
      </c>
      <c r="P665" s="2"/>
      <c r="Q665" s="2"/>
      <c r="R665" s="2"/>
      <c r="S665" s="2"/>
    </row>
    <row r="666" spans="2:19" x14ac:dyDescent="0.35">
      <c r="B666" s="30" t="s">
        <v>61</v>
      </c>
      <c r="C666" s="30" t="s">
        <v>62</v>
      </c>
      <c r="D666" s="30" t="s">
        <v>1</v>
      </c>
      <c r="E666" s="30" t="s">
        <v>39</v>
      </c>
      <c r="F666" s="30"/>
      <c r="G666" s="30"/>
      <c r="H666" s="30" t="s">
        <v>188</v>
      </c>
      <c r="I666" s="30" t="s">
        <v>12</v>
      </c>
      <c r="J666" s="30">
        <f ca="1">DB!R660</f>
        <v>811</v>
      </c>
      <c r="K666" s="30">
        <f ca="1">DB!S660</f>
        <v>901</v>
      </c>
      <c r="L666" s="30">
        <f ca="1">DB!T660</f>
        <v>1001</v>
      </c>
      <c r="M666" s="30">
        <f ca="1">DB!U660</f>
        <v>1122</v>
      </c>
      <c r="N666" s="30" t="s">
        <v>37</v>
      </c>
      <c r="P666" s="2"/>
      <c r="Q666" s="2"/>
      <c r="R666" s="2"/>
      <c r="S666" s="2"/>
    </row>
    <row r="667" spans="2:19" x14ac:dyDescent="0.35">
      <c r="B667" s="30" t="s">
        <v>61</v>
      </c>
      <c r="C667" s="30" t="s">
        <v>62</v>
      </c>
      <c r="D667" s="30" t="s">
        <v>1</v>
      </c>
      <c r="E667" s="30" t="s">
        <v>39</v>
      </c>
      <c r="F667" s="30"/>
      <c r="G667" s="30"/>
      <c r="H667" s="30" t="s">
        <v>188</v>
      </c>
      <c r="I667" s="30" t="s">
        <v>13</v>
      </c>
      <c r="J667" s="30">
        <f ca="1">DB!R661</f>
        <v>811</v>
      </c>
      <c r="K667" s="30">
        <f ca="1">DB!S661</f>
        <v>901</v>
      </c>
      <c r="L667" s="30">
        <f ca="1">DB!T661</f>
        <v>1001</v>
      </c>
      <c r="M667" s="30">
        <f ca="1">DB!U661</f>
        <v>1122</v>
      </c>
      <c r="N667" s="30" t="s">
        <v>37</v>
      </c>
      <c r="P667" s="2"/>
      <c r="Q667" s="2"/>
      <c r="R667" s="2"/>
      <c r="S667" s="2"/>
    </row>
    <row r="668" spans="2:19" x14ac:dyDescent="0.35">
      <c r="B668" s="30" t="s">
        <v>61</v>
      </c>
      <c r="C668" s="30" t="s">
        <v>62</v>
      </c>
      <c r="D668" s="30" t="s">
        <v>1</v>
      </c>
      <c r="E668" s="30" t="s">
        <v>113</v>
      </c>
      <c r="F668" s="30"/>
      <c r="G668" s="30"/>
      <c r="H668" s="30" t="s">
        <v>188</v>
      </c>
      <c r="I668" s="30" t="s">
        <v>40</v>
      </c>
      <c r="J668" s="30">
        <f ca="1">DB!R662</f>
        <v>791</v>
      </c>
      <c r="K668" s="30">
        <f ca="1">DB!S662</f>
        <v>879</v>
      </c>
      <c r="L668" s="30">
        <f ca="1">DB!T662</f>
        <v>975</v>
      </c>
      <c r="M668" s="30">
        <f ca="1">DB!U662</f>
        <v>1152</v>
      </c>
      <c r="N668" s="30" t="s">
        <v>37</v>
      </c>
      <c r="P668" s="2"/>
      <c r="Q668" s="2"/>
      <c r="R668" s="2"/>
      <c r="S668" s="2"/>
    </row>
    <row r="669" spans="2:19" x14ac:dyDescent="0.35">
      <c r="B669" s="30" t="s">
        <v>61</v>
      </c>
      <c r="C669" s="30" t="s">
        <v>62</v>
      </c>
      <c r="D669" s="30" t="s">
        <v>1</v>
      </c>
      <c r="E669" s="30" t="s">
        <v>113</v>
      </c>
      <c r="F669" s="30"/>
      <c r="G669" s="30"/>
      <c r="H669" s="30" t="s">
        <v>188</v>
      </c>
      <c r="I669" s="30" t="s">
        <v>41</v>
      </c>
      <c r="J669" s="30">
        <f ca="1">DB!R663</f>
        <v>791</v>
      </c>
      <c r="K669" s="30">
        <f ca="1">DB!S663</f>
        <v>879</v>
      </c>
      <c r="L669" s="30">
        <f ca="1">DB!T663</f>
        <v>975</v>
      </c>
      <c r="M669" s="30">
        <f ca="1">DB!U663</f>
        <v>1152</v>
      </c>
      <c r="N669" s="30" t="s">
        <v>37</v>
      </c>
      <c r="P669" s="2"/>
      <c r="Q669" s="2"/>
      <c r="R669" s="2"/>
      <c r="S669" s="2"/>
    </row>
    <row r="670" spans="2:19" x14ac:dyDescent="0.35">
      <c r="B670" s="30" t="s">
        <v>61</v>
      </c>
      <c r="C670" s="30" t="s">
        <v>62</v>
      </c>
      <c r="D670" s="30" t="s">
        <v>1</v>
      </c>
      <c r="E670" s="30" t="s">
        <v>113</v>
      </c>
      <c r="F670" s="30"/>
      <c r="G670" s="30"/>
      <c r="H670" s="30" t="s">
        <v>188</v>
      </c>
      <c r="I670" s="30" t="s">
        <v>42</v>
      </c>
      <c r="J670" s="30">
        <f ca="1">DB!R664</f>
        <v>791</v>
      </c>
      <c r="K670" s="30">
        <f ca="1">DB!S664</f>
        <v>879</v>
      </c>
      <c r="L670" s="30">
        <f ca="1">DB!T664</f>
        <v>975</v>
      </c>
      <c r="M670" s="30">
        <f ca="1">DB!U664</f>
        <v>1152</v>
      </c>
      <c r="N670" s="30" t="s">
        <v>37</v>
      </c>
      <c r="P670" s="2"/>
      <c r="Q670" s="2"/>
      <c r="R670" s="2"/>
      <c r="S670" s="2"/>
    </row>
    <row r="671" spans="2:19" x14ac:dyDescent="0.35">
      <c r="B671" s="30" t="s">
        <v>61</v>
      </c>
      <c r="C671" s="30" t="s">
        <v>62</v>
      </c>
      <c r="D671" s="30" t="s">
        <v>1</v>
      </c>
      <c r="E671" s="30" t="s">
        <v>113</v>
      </c>
      <c r="F671" s="30"/>
      <c r="G671" s="30"/>
      <c r="H671" s="30" t="s">
        <v>188</v>
      </c>
      <c r="I671" s="30" t="s">
        <v>43</v>
      </c>
      <c r="J671" s="30">
        <f ca="1">DB!R665</f>
        <v>791</v>
      </c>
      <c r="K671" s="30">
        <f ca="1">DB!S665</f>
        <v>879</v>
      </c>
      <c r="L671" s="30">
        <f ca="1">DB!T665</f>
        <v>975</v>
      </c>
      <c r="M671" s="30">
        <f ca="1">DB!U665</f>
        <v>1152</v>
      </c>
      <c r="N671" s="30" t="s">
        <v>37</v>
      </c>
      <c r="P671" s="2"/>
      <c r="Q671" s="2"/>
      <c r="R671" s="2"/>
      <c r="S671" s="2"/>
    </row>
    <row r="672" spans="2:19" x14ac:dyDescent="0.35">
      <c r="B672" s="30" t="s">
        <v>61</v>
      </c>
      <c r="C672" s="30" t="s">
        <v>62</v>
      </c>
      <c r="D672" s="30" t="s">
        <v>1</v>
      </c>
      <c r="E672" s="30" t="s">
        <v>113</v>
      </c>
      <c r="F672" s="30"/>
      <c r="G672" s="30"/>
      <c r="H672" s="30" t="s">
        <v>188</v>
      </c>
      <c r="I672" s="30" t="s">
        <v>44</v>
      </c>
      <c r="J672" s="30">
        <f ca="1">DB!R666</f>
        <v>791</v>
      </c>
      <c r="K672" s="30">
        <f ca="1">DB!S666</f>
        <v>879</v>
      </c>
      <c r="L672" s="30">
        <f ca="1">DB!T666</f>
        <v>975</v>
      </c>
      <c r="M672" s="30">
        <f ca="1">DB!U666</f>
        <v>1152</v>
      </c>
      <c r="N672" s="30" t="s">
        <v>37</v>
      </c>
      <c r="P672" s="2"/>
      <c r="Q672" s="2"/>
      <c r="R672" s="2"/>
      <c r="S672" s="2"/>
    </row>
    <row r="673" spans="2:19" x14ac:dyDescent="0.35">
      <c r="B673" s="30" t="s">
        <v>61</v>
      </c>
      <c r="C673" s="30" t="s">
        <v>62</v>
      </c>
      <c r="D673" s="30" t="s">
        <v>1</v>
      </c>
      <c r="E673" s="30" t="s">
        <v>114</v>
      </c>
      <c r="F673" s="30"/>
      <c r="G673" s="30"/>
      <c r="H673" s="30" t="s">
        <v>188</v>
      </c>
      <c r="I673" s="30" t="s">
        <v>14</v>
      </c>
      <c r="J673" s="30">
        <f ca="1">DB!R667</f>
        <v>820</v>
      </c>
      <c r="K673" s="30">
        <f ca="1">DB!S667</f>
        <v>911</v>
      </c>
      <c r="L673" s="30">
        <f ca="1">DB!T667</f>
        <v>1012</v>
      </c>
      <c r="M673" s="30">
        <f ca="1">DB!U667</f>
        <v>1236</v>
      </c>
      <c r="N673" s="30" t="s">
        <v>37</v>
      </c>
      <c r="P673" s="2"/>
      <c r="Q673" s="2"/>
      <c r="R673" s="2"/>
      <c r="S673" s="2"/>
    </row>
    <row r="674" spans="2:19" x14ac:dyDescent="0.35">
      <c r="B674" s="30" t="s">
        <v>61</v>
      </c>
      <c r="C674" s="30" t="s">
        <v>62</v>
      </c>
      <c r="D674" s="30" t="s">
        <v>1</v>
      </c>
      <c r="E674" s="30" t="s">
        <v>114</v>
      </c>
      <c r="F674" s="30"/>
      <c r="G674" s="30"/>
      <c r="H674" s="30" t="s">
        <v>188</v>
      </c>
      <c r="I674" s="30" t="s">
        <v>115</v>
      </c>
      <c r="J674" s="30">
        <f ca="1">DB!R668</f>
        <v>820</v>
      </c>
      <c r="K674" s="30">
        <f ca="1">DB!S668</f>
        <v>911</v>
      </c>
      <c r="L674" s="30">
        <f ca="1">DB!T668</f>
        <v>1012</v>
      </c>
      <c r="M674" s="30">
        <f ca="1">DB!U668</f>
        <v>1236</v>
      </c>
      <c r="N674" s="30" t="s">
        <v>37</v>
      </c>
      <c r="P674" s="2"/>
      <c r="Q674" s="2"/>
      <c r="R674" s="2"/>
      <c r="S674" s="2"/>
    </row>
    <row r="675" spans="2:19" x14ac:dyDescent="0.35">
      <c r="B675" s="30" t="s">
        <v>61</v>
      </c>
      <c r="C675" s="30" t="s">
        <v>62</v>
      </c>
      <c r="D675" s="30" t="s">
        <v>1</v>
      </c>
      <c r="E675" s="30" t="s">
        <v>114</v>
      </c>
      <c r="F675" s="30"/>
      <c r="G675" s="30"/>
      <c r="H675" s="30" t="s">
        <v>188</v>
      </c>
      <c r="I675" s="30" t="s">
        <v>15</v>
      </c>
      <c r="J675" s="30">
        <f ca="1">DB!R669</f>
        <v>820</v>
      </c>
      <c r="K675" s="30">
        <f ca="1">DB!S669</f>
        <v>911</v>
      </c>
      <c r="L675" s="30">
        <f ca="1">DB!T669</f>
        <v>1012</v>
      </c>
      <c r="M675" s="30">
        <f ca="1">DB!U669</f>
        <v>1236</v>
      </c>
      <c r="N675" s="30" t="s">
        <v>37</v>
      </c>
      <c r="P675" s="2"/>
      <c r="Q675" s="2"/>
      <c r="R675" s="2"/>
      <c r="S675" s="2"/>
    </row>
    <row r="676" spans="2:19" x14ac:dyDescent="0.35">
      <c r="B676" s="30" t="s">
        <v>61</v>
      </c>
      <c r="C676" s="30" t="s">
        <v>62</v>
      </c>
      <c r="D676" s="30" t="s">
        <v>1</v>
      </c>
      <c r="E676" s="30" t="s">
        <v>116</v>
      </c>
      <c r="F676" s="30"/>
      <c r="G676" s="30"/>
      <c r="H676" s="30" t="s">
        <v>188</v>
      </c>
      <c r="I676" s="30" t="s">
        <v>45</v>
      </c>
      <c r="J676" s="30">
        <f ca="1">DB!R670</f>
        <v>740</v>
      </c>
      <c r="K676" s="30">
        <f ca="1">DB!S670</f>
        <v>822</v>
      </c>
      <c r="L676" s="30">
        <f ca="1">DB!T670</f>
        <v>913</v>
      </c>
      <c r="M676" s="30">
        <f ca="1">DB!U670</f>
        <v>992</v>
      </c>
      <c r="N676" s="30" t="s">
        <v>37</v>
      </c>
      <c r="P676" s="2"/>
      <c r="Q676" s="2"/>
      <c r="R676" s="2"/>
      <c r="S676" s="2"/>
    </row>
    <row r="677" spans="2:19" x14ac:dyDescent="0.35">
      <c r="B677" s="30" t="s">
        <v>61</v>
      </c>
      <c r="C677" s="30" t="s">
        <v>62</v>
      </c>
      <c r="D677" s="30" t="s">
        <v>1</v>
      </c>
      <c r="E677" s="30" t="s">
        <v>116</v>
      </c>
      <c r="F677" s="30"/>
      <c r="G677" s="30"/>
      <c r="H677" s="30" t="s">
        <v>188</v>
      </c>
      <c r="I677" s="30" t="s">
        <v>117</v>
      </c>
      <c r="J677" s="30">
        <f ca="1">DB!R671</f>
        <v>740</v>
      </c>
      <c r="K677" s="30">
        <f ca="1">DB!S671</f>
        <v>822</v>
      </c>
      <c r="L677" s="30">
        <f ca="1">DB!T671</f>
        <v>913</v>
      </c>
      <c r="M677" s="30">
        <f ca="1">DB!U671</f>
        <v>992</v>
      </c>
      <c r="N677" s="30" t="s">
        <v>37</v>
      </c>
      <c r="P677" s="2"/>
      <c r="Q677" s="2"/>
      <c r="R677" s="2"/>
      <c r="S677" s="2"/>
    </row>
    <row r="678" spans="2:19" x14ac:dyDescent="0.35">
      <c r="B678" s="30" t="s">
        <v>61</v>
      </c>
      <c r="C678" s="30" t="s">
        <v>62</v>
      </c>
      <c r="D678" s="30" t="s">
        <v>1</v>
      </c>
      <c r="E678" s="30" t="s">
        <v>116</v>
      </c>
      <c r="F678" s="30"/>
      <c r="G678" s="30"/>
      <c r="H678" s="30" t="s">
        <v>188</v>
      </c>
      <c r="I678" s="30" t="s">
        <v>16</v>
      </c>
      <c r="J678" s="30">
        <f ca="1">DB!R672</f>
        <v>740</v>
      </c>
      <c r="K678" s="30">
        <f ca="1">DB!S672</f>
        <v>822</v>
      </c>
      <c r="L678" s="30">
        <f ca="1">DB!T672</f>
        <v>913</v>
      </c>
      <c r="M678" s="30">
        <f ca="1">DB!U672</f>
        <v>992</v>
      </c>
      <c r="N678" s="30" t="s">
        <v>37</v>
      </c>
      <c r="P678" s="2"/>
      <c r="Q678" s="2"/>
      <c r="R678" s="2"/>
      <c r="S678" s="2"/>
    </row>
    <row r="679" spans="2:19" x14ac:dyDescent="0.35">
      <c r="B679" s="30" t="s">
        <v>61</v>
      </c>
      <c r="C679" s="30" t="s">
        <v>62</v>
      </c>
      <c r="D679" s="30" t="s">
        <v>1</v>
      </c>
      <c r="E679" s="30" t="s">
        <v>46</v>
      </c>
      <c r="F679" s="30"/>
      <c r="G679" s="30"/>
      <c r="H679" s="30" t="s">
        <v>188</v>
      </c>
      <c r="I679" s="30" t="s">
        <v>47</v>
      </c>
      <c r="J679" s="30">
        <f ca="1">DB!R673</f>
        <v>302</v>
      </c>
      <c r="K679" s="30">
        <f ca="1">DB!S673</f>
        <v>335</v>
      </c>
      <c r="L679" s="30">
        <f ca="1">DB!T673</f>
        <v>445</v>
      </c>
      <c r="M679" s="30">
        <f ca="1">DB!U673</f>
        <v>554</v>
      </c>
      <c r="N679" s="30" t="s">
        <v>37</v>
      </c>
      <c r="P679" s="2"/>
      <c r="Q679" s="2"/>
      <c r="R679" s="2"/>
      <c r="S679" s="2"/>
    </row>
    <row r="680" spans="2:19" x14ac:dyDescent="0.35">
      <c r="B680" s="30" t="s">
        <v>61</v>
      </c>
      <c r="C680" s="30" t="s">
        <v>62</v>
      </c>
      <c r="D680" s="30" t="s">
        <v>2</v>
      </c>
      <c r="E680" s="30" t="s">
        <v>36</v>
      </c>
      <c r="F680" s="30"/>
      <c r="G680" s="30"/>
      <c r="H680" s="30" t="s">
        <v>188</v>
      </c>
      <c r="I680" s="30" t="s">
        <v>9</v>
      </c>
      <c r="J680" s="30">
        <f ca="1">DB!R674</f>
        <v>772</v>
      </c>
      <c r="K680" s="30">
        <f ca="1">DB!S674</f>
        <v>857</v>
      </c>
      <c r="L680" s="30">
        <f ca="1">DB!T674</f>
        <v>952</v>
      </c>
      <c r="M680" s="30">
        <f ca="1">DB!U674</f>
        <v>1059</v>
      </c>
      <c r="N680" s="30" t="s">
        <v>37</v>
      </c>
      <c r="P680" s="2"/>
      <c r="Q680" s="2"/>
      <c r="R680" s="2"/>
      <c r="S680" s="2"/>
    </row>
    <row r="681" spans="2:19" x14ac:dyDescent="0.35">
      <c r="B681" s="30" t="s">
        <v>61</v>
      </c>
      <c r="C681" s="30" t="s">
        <v>62</v>
      </c>
      <c r="D681" s="30" t="s">
        <v>2</v>
      </c>
      <c r="E681" s="30" t="s">
        <v>36</v>
      </c>
      <c r="F681" s="30"/>
      <c r="G681" s="30"/>
      <c r="H681" s="30" t="s">
        <v>188</v>
      </c>
      <c r="I681" s="30" t="s">
        <v>106</v>
      </c>
      <c r="J681" s="30">
        <f ca="1">DB!R675</f>
        <v>772</v>
      </c>
      <c r="K681" s="30">
        <f ca="1">DB!S675</f>
        <v>857</v>
      </c>
      <c r="L681" s="30">
        <f ca="1">DB!T675</f>
        <v>952</v>
      </c>
      <c r="M681" s="30">
        <f ca="1">DB!U675</f>
        <v>1059</v>
      </c>
      <c r="N681" s="30" t="s">
        <v>37</v>
      </c>
      <c r="P681" s="2"/>
      <c r="Q681" s="2"/>
      <c r="R681" s="2"/>
      <c r="S681" s="2"/>
    </row>
    <row r="682" spans="2:19" x14ac:dyDescent="0.35">
      <c r="B682" s="30" t="s">
        <v>61</v>
      </c>
      <c r="C682" s="30" t="s">
        <v>62</v>
      </c>
      <c r="D682" s="30" t="s">
        <v>2</v>
      </c>
      <c r="E682" s="30" t="s">
        <v>36</v>
      </c>
      <c r="F682" s="30"/>
      <c r="G682" s="30"/>
      <c r="H682" s="30" t="s">
        <v>188</v>
      </c>
      <c r="I682" s="30" t="s">
        <v>107</v>
      </c>
      <c r="J682" s="30">
        <f ca="1">DB!R676</f>
        <v>772</v>
      </c>
      <c r="K682" s="30">
        <f ca="1">DB!S676</f>
        <v>857</v>
      </c>
      <c r="L682" s="30">
        <f ca="1">DB!T676</f>
        <v>952</v>
      </c>
      <c r="M682" s="30">
        <f ca="1">DB!U676</f>
        <v>1059</v>
      </c>
      <c r="N682" s="30" t="s">
        <v>37</v>
      </c>
      <c r="P682" s="2"/>
      <c r="Q682" s="2"/>
      <c r="R682" s="2"/>
      <c r="S682" s="2"/>
    </row>
    <row r="683" spans="2:19" x14ac:dyDescent="0.35">
      <c r="B683" s="30" t="s">
        <v>61</v>
      </c>
      <c r="C683" s="30" t="s">
        <v>62</v>
      </c>
      <c r="D683" s="30" t="s">
        <v>2</v>
      </c>
      <c r="E683" s="30" t="s">
        <v>36</v>
      </c>
      <c r="F683" s="30"/>
      <c r="G683" s="30"/>
      <c r="H683" s="30" t="s">
        <v>188</v>
      </c>
      <c r="I683" s="30" t="s">
        <v>108</v>
      </c>
      <c r="J683" s="30">
        <f ca="1">DB!R677</f>
        <v>772</v>
      </c>
      <c r="K683" s="30">
        <f ca="1">DB!S677</f>
        <v>857</v>
      </c>
      <c r="L683" s="30">
        <f ca="1">DB!T677</f>
        <v>952</v>
      </c>
      <c r="M683" s="30">
        <f ca="1">DB!U677</f>
        <v>1059</v>
      </c>
      <c r="N683" s="30" t="s">
        <v>37</v>
      </c>
      <c r="P683" s="2"/>
      <c r="Q683" s="2"/>
      <c r="R683" s="2"/>
      <c r="S683" s="2"/>
    </row>
    <row r="684" spans="2:19" x14ac:dyDescent="0.35">
      <c r="B684" s="30" t="s">
        <v>61</v>
      </c>
      <c r="C684" s="30" t="s">
        <v>62</v>
      </c>
      <c r="D684" s="30" t="s">
        <v>2</v>
      </c>
      <c r="E684" s="30" t="s">
        <v>38</v>
      </c>
      <c r="F684" s="30"/>
      <c r="G684" s="30"/>
      <c r="H684" s="30" t="s">
        <v>188</v>
      </c>
      <c r="I684" s="30" t="s">
        <v>10</v>
      </c>
      <c r="J684" s="30">
        <f ca="1">DB!R678</f>
        <v>732</v>
      </c>
      <c r="K684" s="30">
        <f ca="1">DB!S678</f>
        <v>813</v>
      </c>
      <c r="L684" s="30">
        <f ca="1">DB!T678</f>
        <v>903</v>
      </c>
      <c r="M684" s="30">
        <f ca="1">DB!U678</f>
        <v>1107</v>
      </c>
      <c r="N684" s="30" t="s">
        <v>37</v>
      </c>
      <c r="P684" s="2"/>
      <c r="Q684" s="2"/>
      <c r="R684" s="2"/>
      <c r="S684" s="2"/>
    </row>
    <row r="685" spans="2:19" x14ac:dyDescent="0.35">
      <c r="B685" s="30" t="s">
        <v>61</v>
      </c>
      <c r="C685" s="30" t="s">
        <v>62</v>
      </c>
      <c r="D685" s="30" t="s">
        <v>2</v>
      </c>
      <c r="E685" s="30" t="s">
        <v>38</v>
      </c>
      <c r="F685" s="30"/>
      <c r="G685" s="30"/>
      <c r="H685" s="30" t="s">
        <v>188</v>
      </c>
      <c r="I685" s="30" t="s">
        <v>11</v>
      </c>
      <c r="J685" s="30">
        <f ca="1">DB!R679</f>
        <v>732</v>
      </c>
      <c r="K685" s="30">
        <f ca="1">DB!S679</f>
        <v>813</v>
      </c>
      <c r="L685" s="30">
        <f ca="1">DB!T679</f>
        <v>903</v>
      </c>
      <c r="M685" s="30">
        <f ca="1">DB!U679</f>
        <v>1107</v>
      </c>
      <c r="N685" s="30" t="s">
        <v>37</v>
      </c>
      <c r="P685" s="2"/>
      <c r="Q685" s="2"/>
      <c r="R685" s="2"/>
      <c r="S685" s="2"/>
    </row>
    <row r="686" spans="2:19" x14ac:dyDescent="0.35">
      <c r="B686" s="30" t="s">
        <v>61</v>
      </c>
      <c r="C686" s="30" t="s">
        <v>62</v>
      </c>
      <c r="D686" s="30" t="s">
        <v>2</v>
      </c>
      <c r="E686" s="30" t="s">
        <v>38</v>
      </c>
      <c r="F686" s="30"/>
      <c r="G686" s="30"/>
      <c r="H686" s="30" t="s">
        <v>188</v>
      </c>
      <c r="I686" s="30" t="s">
        <v>109</v>
      </c>
      <c r="J686" s="30">
        <f ca="1">DB!R680</f>
        <v>732</v>
      </c>
      <c r="K686" s="30">
        <f ca="1">DB!S680</f>
        <v>813</v>
      </c>
      <c r="L686" s="30">
        <f ca="1">DB!T680</f>
        <v>903</v>
      </c>
      <c r="M686" s="30">
        <f ca="1">DB!U680</f>
        <v>1107</v>
      </c>
      <c r="N686" s="30" t="s">
        <v>37</v>
      </c>
      <c r="P686" s="2"/>
      <c r="Q686" s="2"/>
      <c r="R686" s="2"/>
      <c r="S686" s="2"/>
    </row>
    <row r="687" spans="2:19" x14ac:dyDescent="0.35">
      <c r="B687" s="30" t="s">
        <v>61</v>
      </c>
      <c r="C687" s="30" t="s">
        <v>62</v>
      </c>
      <c r="D687" s="30" t="s">
        <v>2</v>
      </c>
      <c r="E687" s="30" t="s">
        <v>38</v>
      </c>
      <c r="F687" s="30"/>
      <c r="G687" s="30"/>
      <c r="H687" s="30" t="s">
        <v>188</v>
      </c>
      <c r="I687" s="30" t="s">
        <v>110</v>
      </c>
      <c r="J687" s="30">
        <f ca="1">DB!R681</f>
        <v>732</v>
      </c>
      <c r="K687" s="30">
        <f ca="1">DB!S681</f>
        <v>813</v>
      </c>
      <c r="L687" s="30">
        <f ca="1">DB!T681</f>
        <v>903</v>
      </c>
      <c r="M687" s="30">
        <f ca="1">DB!U681</f>
        <v>1107</v>
      </c>
      <c r="N687" s="30" t="s">
        <v>37</v>
      </c>
      <c r="P687" s="2"/>
      <c r="Q687" s="2"/>
      <c r="R687" s="2"/>
      <c r="S687" s="2"/>
    </row>
    <row r="688" spans="2:19" x14ac:dyDescent="0.35">
      <c r="B688" s="30" t="s">
        <v>61</v>
      </c>
      <c r="C688" s="30" t="s">
        <v>62</v>
      </c>
      <c r="D688" s="30" t="s">
        <v>2</v>
      </c>
      <c r="E688" s="30" t="s">
        <v>39</v>
      </c>
      <c r="F688" s="30"/>
      <c r="G688" s="30"/>
      <c r="H688" s="30" t="s">
        <v>188</v>
      </c>
      <c r="I688" s="30" t="s">
        <v>111</v>
      </c>
      <c r="J688" s="30">
        <f ca="1">DB!R682</f>
        <v>811</v>
      </c>
      <c r="K688" s="30">
        <f ca="1">DB!S682</f>
        <v>901</v>
      </c>
      <c r="L688" s="30">
        <f ca="1">DB!T682</f>
        <v>1001</v>
      </c>
      <c r="M688" s="30">
        <f ca="1">DB!U682</f>
        <v>1122</v>
      </c>
      <c r="N688" s="30" t="s">
        <v>37</v>
      </c>
      <c r="P688" s="2"/>
      <c r="Q688" s="2"/>
      <c r="R688" s="2"/>
      <c r="S688" s="2"/>
    </row>
    <row r="689" spans="2:19" x14ac:dyDescent="0.35">
      <c r="B689" s="30" t="s">
        <v>61</v>
      </c>
      <c r="C689" s="30" t="s">
        <v>62</v>
      </c>
      <c r="D689" s="30" t="s">
        <v>2</v>
      </c>
      <c r="E689" s="30" t="s">
        <v>39</v>
      </c>
      <c r="F689" s="30"/>
      <c r="G689" s="30"/>
      <c r="H689" s="30" t="s">
        <v>188</v>
      </c>
      <c r="I689" s="30" t="s">
        <v>112</v>
      </c>
      <c r="J689" s="30">
        <f ca="1">DB!R683</f>
        <v>811</v>
      </c>
      <c r="K689" s="30">
        <f ca="1">DB!S683</f>
        <v>901</v>
      </c>
      <c r="L689" s="30">
        <f ca="1">DB!T683</f>
        <v>1001</v>
      </c>
      <c r="M689" s="30">
        <f ca="1">DB!U683</f>
        <v>1122</v>
      </c>
      <c r="N689" s="30" t="s">
        <v>37</v>
      </c>
      <c r="P689" s="2"/>
      <c r="Q689" s="2"/>
      <c r="R689" s="2"/>
      <c r="S689" s="2"/>
    </row>
    <row r="690" spans="2:19" x14ac:dyDescent="0.35">
      <c r="B690" s="30" t="s">
        <v>61</v>
      </c>
      <c r="C690" s="30" t="s">
        <v>62</v>
      </c>
      <c r="D690" s="30" t="s">
        <v>2</v>
      </c>
      <c r="E690" s="30" t="s">
        <v>39</v>
      </c>
      <c r="F690" s="30"/>
      <c r="G690" s="30"/>
      <c r="H690" s="30" t="s">
        <v>188</v>
      </c>
      <c r="I690" s="30" t="s">
        <v>12</v>
      </c>
      <c r="J690" s="30">
        <f ca="1">DB!R684</f>
        <v>811</v>
      </c>
      <c r="K690" s="30">
        <f ca="1">DB!S684</f>
        <v>901</v>
      </c>
      <c r="L690" s="30">
        <f ca="1">DB!T684</f>
        <v>1001</v>
      </c>
      <c r="M690" s="30">
        <f ca="1">DB!U684</f>
        <v>1122</v>
      </c>
      <c r="N690" s="30" t="s">
        <v>37</v>
      </c>
      <c r="P690" s="2"/>
      <c r="Q690" s="2"/>
      <c r="R690" s="2"/>
      <c r="S690" s="2"/>
    </row>
    <row r="691" spans="2:19" x14ac:dyDescent="0.35">
      <c r="B691" s="30" t="s">
        <v>61</v>
      </c>
      <c r="C691" s="30" t="s">
        <v>62</v>
      </c>
      <c r="D691" s="30" t="s">
        <v>2</v>
      </c>
      <c r="E691" s="30" t="s">
        <v>39</v>
      </c>
      <c r="F691" s="30"/>
      <c r="G691" s="30"/>
      <c r="H691" s="30" t="s">
        <v>188</v>
      </c>
      <c r="I691" s="30" t="s">
        <v>13</v>
      </c>
      <c r="J691" s="30">
        <f ca="1">DB!R685</f>
        <v>811</v>
      </c>
      <c r="K691" s="30">
        <f ca="1">DB!S685</f>
        <v>901</v>
      </c>
      <c r="L691" s="30">
        <f ca="1">DB!T685</f>
        <v>1001</v>
      </c>
      <c r="M691" s="30">
        <f ca="1">DB!U685</f>
        <v>1122</v>
      </c>
      <c r="N691" s="30" t="s">
        <v>37</v>
      </c>
      <c r="P691" s="2"/>
      <c r="Q691" s="2"/>
      <c r="R691" s="2"/>
      <c r="S691" s="2"/>
    </row>
    <row r="692" spans="2:19" x14ac:dyDescent="0.35">
      <c r="B692" s="30" t="s">
        <v>61</v>
      </c>
      <c r="C692" s="30" t="s">
        <v>62</v>
      </c>
      <c r="D692" s="30" t="s">
        <v>2</v>
      </c>
      <c r="E692" s="30" t="s">
        <v>113</v>
      </c>
      <c r="F692" s="30"/>
      <c r="G692" s="30"/>
      <c r="H692" s="30" t="s">
        <v>188</v>
      </c>
      <c r="I692" s="30" t="s">
        <v>40</v>
      </c>
      <c r="J692" s="30">
        <f ca="1">DB!R686</f>
        <v>791</v>
      </c>
      <c r="K692" s="30">
        <f ca="1">DB!S686</f>
        <v>879</v>
      </c>
      <c r="L692" s="30">
        <f ca="1">DB!T686</f>
        <v>975</v>
      </c>
      <c r="M692" s="30">
        <f ca="1">DB!U686</f>
        <v>1152</v>
      </c>
      <c r="N692" s="30" t="s">
        <v>37</v>
      </c>
      <c r="P692" s="2"/>
      <c r="Q692" s="2"/>
      <c r="R692" s="2"/>
      <c r="S692" s="2"/>
    </row>
    <row r="693" spans="2:19" x14ac:dyDescent="0.35">
      <c r="B693" s="30" t="s">
        <v>61</v>
      </c>
      <c r="C693" s="30" t="s">
        <v>62</v>
      </c>
      <c r="D693" s="30" t="s">
        <v>2</v>
      </c>
      <c r="E693" s="30" t="s">
        <v>113</v>
      </c>
      <c r="F693" s="30"/>
      <c r="G693" s="30"/>
      <c r="H693" s="30" t="s">
        <v>188</v>
      </c>
      <c r="I693" s="30" t="s">
        <v>41</v>
      </c>
      <c r="J693" s="30">
        <f ca="1">DB!R687</f>
        <v>791</v>
      </c>
      <c r="K693" s="30">
        <f ca="1">DB!S687</f>
        <v>879</v>
      </c>
      <c r="L693" s="30">
        <f ca="1">DB!T687</f>
        <v>975</v>
      </c>
      <c r="M693" s="30">
        <f ca="1">DB!U687</f>
        <v>1152</v>
      </c>
      <c r="N693" s="30" t="s">
        <v>37</v>
      </c>
      <c r="P693" s="2"/>
      <c r="Q693" s="2"/>
      <c r="R693" s="2"/>
      <c r="S693" s="2"/>
    </row>
    <row r="694" spans="2:19" x14ac:dyDescent="0.35">
      <c r="B694" s="30" t="s">
        <v>61</v>
      </c>
      <c r="C694" s="30" t="s">
        <v>62</v>
      </c>
      <c r="D694" s="30" t="s">
        <v>2</v>
      </c>
      <c r="E694" s="30" t="s">
        <v>113</v>
      </c>
      <c r="F694" s="30"/>
      <c r="G694" s="30"/>
      <c r="H694" s="30" t="s">
        <v>188</v>
      </c>
      <c r="I694" s="30" t="s">
        <v>42</v>
      </c>
      <c r="J694" s="30">
        <f ca="1">DB!R688</f>
        <v>791</v>
      </c>
      <c r="K694" s="30">
        <f ca="1">DB!S688</f>
        <v>879</v>
      </c>
      <c r="L694" s="30">
        <f ca="1">DB!T688</f>
        <v>975</v>
      </c>
      <c r="M694" s="30">
        <f ca="1">DB!U688</f>
        <v>1152</v>
      </c>
      <c r="N694" s="30" t="s">
        <v>37</v>
      </c>
      <c r="P694" s="2"/>
      <c r="Q694" s="2"/>
      <c r="R694" s="2"/>
      <c r="S694" s="2"/>
    </row>
    <row r="695" spans="2:19" x14ac:dyDescent="0.35">
      <c r="B695" s="30" t="s">
        <v>61</v>
      </c>
      <c r="C695" s="30" t="s">
        <v>62</v>
      </c>
      <c r="D695" s="30" t="s">
        <v>2</v>
      </c>
      <c r="E695" s="30" t="s">
        <v>113</v>
      </c>
      <c r="F695" s="30"/>
      <c r="G695" s="30"/>
      <c r="H695" s="30" t="s">
        <v>188</v>
      </c>
      <c r="I695" s="30" t="s">
        <v>43</v>
      </c>
      <c r="J695" s="30">
        <f ca="1">DB!R689</f>
        <v>791</v>
      </c>
      <c r="K695" s="30">
        <f ca="1">DB!S689</f>
        <v>879</v>
      </c>
      <c r="L695" s="30">
        <f ca="1">DB!T689</f>
        <v>975</v>
      </c>
      <c r="M695" s="30">
        <f ca="1">DB!U689</f>
        <v>1152</v>
      </c>
      <c r="N695" s="30" t="s">
        <v>37</v>
      </c>
      <c r="P695" s="2"/>
      <c r="Q695" s="2"/>
      <c r="R695" s="2"/>
      <c r="S695" s="2"/>
    </row>
    <row r="696" spans="2:19" x14ac:dyDescent="0.35">
      <c r="B696" s="30" t="s">
        <v>61</v>
      </c>
      <c r="C696" s="30" t="s">
        <v>62</v>
      </c>
      <c r="D696" s="30" t="s">
        <v>2</v>
      </c>
      <c r="E696" s="30" t="s">
        <v>113</v>
      </c>
      <c r="F696" s="30"/>
      <c r="G696" s="30"/>
      <c r="H696" s="30" t="s">
        <v>188</v>
      </c>
      <c r="I696" s="30" t="s">
        <v>44</v>
      </c>
      <c r="J696" s="30">
        <f ca="1">DB!R690</f>
        <v>791</v>
      </c>
      <c r="K696" s="30">
        <f ca="1">DB!S690</f>
        <v>879</v>
      </c>
      <c r="L696" s="30">
        <f ca="1">DB!T690</f>
        <v>975</v>
      </c>
      <c r="M696" s="30">
        <f ca="1">DB!U690</f>
        <v>1152</v>
      </c>
      <c r="N696" s="30" t="s">
        <v>37</v>
      </c>
      <c r="P696" s="2"/>
      <c r="Q696" s="2"/>
      <c r="R696" s="2"/>
      <c r="S696" s="2"/>
    </row>
    <row r="697" spans="2:19" x14ac:dyDescent="0.35">
      <c r="B697" s="30" t="s">
        <v>61</v>
      </c>
      <c r="C697" s="30" t="s">
        <v>62</v>
      </c>
      <c r="D697" s="30" t="s">
        <v>2</v>
      </c>
      <c r="E697" s="30" t="s">
        <v>114</v>
      </c>
      <c r="F697" s="30"/>
      <c r="G697" s="30"/>
      <c r="H697" s="30" t="s">
        <v>188</v>
      </c>
      <c r="I697" s="30" t="s">
        <v>14</v>
      </c>
      <c r="J697" s="30">
        <f ca="1">DB!R691</f>
        <v>820</v>
      </c>
      <c r="K697" s="30">
        <f ca="1">DB!S691</f>
        <v>911</v>
      </c>
      <c r="L697" s="30">
        <f ca="1">DB!T691</f>
        <v>1012</v>
      </c>
      <c r="M697" s="30">
        <f ca="1">DB!U691</f>
        <v>1236</v>
      </c>
      <c r="N697" s="30" t="s">
        <v>37</v>
      </c>
      <c r="P697" s="2"/>
      <c r="Q697" s="2"/>
      <c r="R697" s="2"/>
      <c r="S697" s="2"/>
    </row>
    <row r="698" spans="2:19" x14ac:dyDescent="0.35">
      <c r="B698" s="30" t="s">
        <v>61</v>
      </c>
      <c r="C698" s="30" t="s">
        <v>62</v>
      </c>
      <c r="D698" s="30" t="s">
        <v>2</v>
      </c>
      <c r="E698" s="30" t="s">
        <v>114</v>
      </c>
      <c r="F698" s="30"/>
      <c r="G698" s="30"/>
      <c r="H698" s="30" t="s">
        <v>188</v>
      </c>
      <c r="I698" s="30" t="s">
        <v>115</v>
      </c>
      <c r="J698" s="30">
        <f ca="1">DB!R692</f>
        <v>820</v>
      </c>
      <c r="K698" s="30">
        <f ca="1">DB!S692</f>
        <v>911</v>
      </c>
      <c r="L698" s="30">
        <f ca="1">DB!T692</f>
        <v>1012</v>
      </c>
      <c r="M698" s="30">
        <f ca="1">DB!U692</f>
        <v>1236</v>
      </c>
      <c r="N698" s="30" t="s">
        <v>37</v>
      </c>
      <c r="P698" s="2"/>
      <c r="Q698" s="2"/>
      <c r="R698" s="2"/>
      <c r="S698" s="2"/>
    </row>
    <row r="699" spans="2:19" x14ac:dyDescent="0.35">
      <c r="B699" s="30" t="s">
        <v>61</v>
      </c>
      <c r="C699" s="30" t="s">
        <v>62</v>
      </c>
      <c r="D699" s="30" t="s">
        <v>2</v>
      </c>
      <c r="E699" s="30" t="s">
        <v>114</v>
      </c>
      <c r="F699" s="30"/>
      <c r="G699" s="30"/>
      <c r="H699" s="30" t="s">
        <v>188</v>
      </c>
      <c r="I699" s="30" t="s">
        <v>15</v>
      </c>
      <c r="J699" s="30">
        <f ca="1">DB!R693</f>
        <v>820</v>
      </c>
      <c r="K699" s="30">
        <f ca="1">DB!S693</f>
        <v>911</v>
      </c>
      <c r="L699" s="30">
        <f ca="1">DB!T693</f>
        <v>1012</v>
      </c>
      <c r="M699" s="30">
        <f ca="1">DB!U693</f>
        <v>1236</v>
      </c>
      <c r="N699" s="30" t="s">
        <v>37</v>
      </c>
      <c r="P699" s="2"/>
      <c r="Q699" s="2"/>
      <c r="R699" s="2"/>
      <c r="S699" s="2"/>
    </row>
    <row r="700" spans="2:19" x14ac:dyDescent="0.35">
      <c r="B700" s="30" t="s">
        <v>61</v>
      </c>
      <c r="C700" s="30" t="s">
        <v>62</v>
      </c>
      <c r="D700" s="30" t="s">
        <v>2</v>
      </c>
      <c r="E700" s="30" t="s">
        <v>116</v>
      </c>
      <c r="F700" s="30"/>
      <c r="G700" s="30"/>
      <c r="H700" s="30" t="s">
        <v>188</v>
      </c>
      <c r="I700" s="30" t="s">
        <v>45</v>
      </c>
      <c r="J700" s="30">
        <f ca="1">DB!R694</f>
        <v>740</v>
      </c>
      <c r="K700" s="30">
        <f ca="1">DB!S694</f>
        <v>822</v>
      </c>
      <c r="L700" s="30">
        <f ca="1">DB!T694</f>
        <v>913</v>
      </c>
      <c r="M700" s="30">
        <f ca="1">DB!U694</f>
        <v>992</v>
      </c>
      <c r="N700" s="30" t="s">
        <v>37</v>
      </c>
      <c r="P700" s="2"/>
      <c r="Q700" s="2"/>
      <c r="R700" s="2"/>
      <c r="S700" s="2"/>
    </row>
    <row r="701" spans="2:19" x14ac:dyDescent="0.35">
      <c r="B701" s="30" t="s">
        <v>61</v>
      </c>
      <c r="C701" s="30" t="s">
        <v>62</v>
      </c>
      <c r="D701" s="30" t="s">
        <v>2</v>
      </c>
      <c r="E701" s="30" t="s">
        <v>116</v>
      </c>
      <c r="F701" s="30"/>
      <c r="G701" s="30"/>
      <c r="H701" s="30" t="s">
        <v>188</v>
      </c>
      <c r="I701" s="30" t="s">
        <v>117</v>
      </c>
      <c r="J701" s="30">
        <f ca="1">DB!R695</f>
        <v>740</v>
      </c>
      <c r="K701" s="30">
        <f ca="1">DB!S695</f>
        <v>822</v>
      </c>
      <c r="L701" s="30">
        <f ca="1">DB!T695</f>
        <v>913</v>
      </c>
      <c r="M701" s="30">
        <f ca="1">DB!U695</f>
        <v>992</v>
      </c>
      <c r="N701" s="30" t="s">
        <v>37</v>
      </c>
      <c r="P701" s="2"/>
      <c r="Q701" s="2"/>
      <c r="R701" s="2"/>
      <c r="S701" s="2"/>
    </row>
    <row r="702" spans="2:19" x14ac:dyDescent="0.35">
      <c r="B702" s="30" t="s">
        <v>61</v>
      </c>
      <c r="C702" s="30" t="s">
        <v>62</v>
      </c>
      <c r="D702" s="30" t="s">
        <v>2</v>
      </c>
      <c r="E702" s="30" t="s">
        <v>116</v>
      </c>
      <c r="F702" s="30"/>
      <c r="G702" s="30"/>
      <c r="H702" s="30" t="s">
        <v>188</v>
      </c>
      <c r="I702" s="30" t="s">
        <v>16</v>
      </c>
      <c r="J702" s="30">
        <f ca="1">DB!R696</f>
        <v>740</v>
      </c>
      <c r="K702" s="30">
        <f ca="1">DB!S696</f>
        <v>822</v>
      </c>
      <c r="L702" s="30">
        <f ca="1">DB!T696</f>
        <v>913</v>
      </c>
      <c r="M702" s="30">
        <f ca="1">DB!U696</f>
        <v>992</v>
      </c>
      <c r="N702" s="30" t="s">
        <v>37</v>
      </c>
      <c r="P702" s="2"/>
      <c r="Q702" s="2"/>
      <c r="R702" s="2"/>
      <c r="S702" s="2"/>
    </row>
    <row r="703" spans="2:19" x14ac:dyDescent="0.35">
      <c r="B703" s="30" t="s">
        <v>61</v>
      </c>
      <c r="C703" s="30" t="s">
        <v>62</v>
      </c>
      <c r="D703" s="30" t="s">
        <v>2</v>
      </c>
      <c r="E703" s="30" t="s">
        <v>46</v>
      </c>
      <c r="F703" s="30"/>
      <c r="G703" s="30"/>
      <c r="H703" s="30" t="s">
        <v>188</v>
      </c>
      <c r="I703" s="30" t="s">
        <v>47</v>
      </c>
      <c r="J703" s="30">
        <f ca="1">DB!R697</f>
        <v>302</v>
      </c>
      <c r="K703" s="30">
        <f ca="1">DB!S697</f>
        <v>335</v>
      </c>
      <c r="L703" s="30">
        <f ca="1">DB!T697</f>
        <v>445</v>
      </c>
      <c r="M703" s="30">
        <f ca="1">DB!U697</f>
        <v>554</v>
      </c>
      <c r="N703" s="30" t="s">
        <v>37</v>
      </c>
      <c r="P703" s="2"/>
      <c r="Q703" s="2"/>
      <c r="R703" s="2"/>
      <c r="S703" s="2"/>
    </row>
    <row r="704" spans="2:19" x14ac:dyDescent="0.35">
      <c r="B704" s="30" t="s">
        <v>61</v>
      </c>
      <c r="C704" s="30" t="s">
        <v>62</v>
      </c>
      <c r="D704" s="30" t="s">
        <v>3</v>
      </c>
      <c r="E704" s="30" t="s">
        <v>36</v>
      </c>
      <c r="F704" s="30"/>
      <c r="G704" s="30"/>
      <c r="H704" s="30" t="s">
        <v>188</v>
      </c>
      <c r="I704" s="30" t="s">
        <v>9</v>
      </c>
      <c r="J704" s="30">
        <f ca="1">DB!R698</f>
        <v>772</v>
      </c>
      <c r="K704" s="30">
        <f ca="1">DB!S698</f>
        <v>857</v>
      </c>
      <c r="L704" s="30">
        <f ca="1">DB!T698</f>
        <v>952</v>
      </c>
      <c r="M704" s="30">
        <f ca="1">DB!U698</f>
        <v>1059</v>
      </c>
      <c r="N704" s="30" t="s">
        <v>37</v>
      </c>
      <c r="P704" s="2"/>
      <c r="Q704" s="2"/>
      <c r="R704" s="2"/>
      <c r="S704" s="2"/>
    </row>
    <row r="705" spans="2:19" x14ac:dyDescent="0.35">
      <c r="B705" s="30" t="s">
        <v>61</v>
      </c>
      <c r="C705" s="30" t="s">
        <v>62</v>
      </c>
      <c r="D705" s="30" t="s">
        <v>3</v>
      </c>
      <c r="E705" s="30" t="s">
        <v>36</v>
      </c>
      <c r="F705" s="30"/>
      <c r="G705" s="30"/>
      <c r="H705" s="30" t="s">
        <v>188</v>
      </c>
      <c r="I705" s="30" t="s">
        <v>106</v>
      </c>
      <c r="J705" s="30">
        <f ca="1">DB!R699</f>
        <v>772</v>
      </c>
      <c r="K705" s="30">
        <f ca="1">DB!S699</f>
        <v>857</v>
      </c>
      <c r="L705" s="30">
        <f ca="1">DB!T699</f>
        <v>952</v>
      </c>
      <c r="M705" s="30">
        <f ca="1">DB!U699</f>
        <v>1059</v>
      </c>
      <c r="N705" s="30" t="s">
        <v>37</v>
      </c>
      <c r="P705" s="2"/>
      <c r="Q705" s="2"/>
      <c r="R705" s="2"/>
      <c r="S705" s="2"/>
    </row>
    <row r="706" spans="2:19" x14ac:dyDescent="0.35">
      <c r="B706" s="30" t="s">
        <v>61</v>
      </c>
      <c r="C706" s="30" t="s">
        <v>62</v>
      </c>
      <c r="D706" s="30" t="s">
        <v>3</v>
      </c>
      <c r="E706" s="30" t="s">
        <v>36</v>
      </c>
      <c r="F706" s="30"/>
      <c r="G706" s="30"/>
      <c r="H706" s="30" t="s">
        <v>188</v>
      </c>
      <c r="I706" s="30" t="s">
        <v>107</v>
      </c>
      <c r="J706" s="30">
        <f ca="1">DB!R700</f>
        <v>772</v>
      </c>
      <c r="K706" s="30">
        <f ca="1">DB!S700</f>
        <v>857</v>
      </c>
      <c r="L706" s="30">
        <f ca="1">DB!T700</f>
        <v>952</v>
      </c>
      <c r="M706" s="30">
        <f ca="1">DB!U700</f>
        <v>1059</v>
      </c>
      <c r="N706" s="30" t="s">
        <v>37</v>
      </c>
      <c r="P706" s="2"/>
      <c r="Q706" s="2"/>
      <c r="R706" s="2"/>
      <c r="S706" s="2"/>
    </row>
    <row r="707" spans="2:19" x14ac:dyDescent="0.35">
      <c r="B707" s="30" t="s">
        <v>61</v>
      </c>
      <c r="C707" s="30" t="s">
        <v>62</v>
      </c>
      <c r="D707" s="30" t="s">
        <v>3</v>
      </c>
      <c r="E707" s="30" t="s">
        <v>36</v>
      </c>
      <c r="F707" s="30"/>
      <c r="G707" s="30"/>
      <c r="H707" s="30" t="s">
        <v>188</v>
      </c>
      <c r="I707" s="30" t="s">
        <v>108</v>
      </c>
      <c r="J707" s="30">
        <f ca="1">DB!R701</f>
        <v>772</v>
      </c>
      <c r="K707" s="30">
        <f ca="1">DB!S701</f>
        <v>857</v>
      </c>
      <c r="L707" s="30">
        <f ca="1">DB!T701</f>
        <v>952</v>
      </c>
      <c r="M707" s="30">
        <f ca="1">DB!U701</f>
        <v>1059</v>
      </c>
      <c r="N707" s="30" t="s">
        <v>37</v>
      </c>
      <c r="P707" s="2"/>
      <c r="Q707" s="2"/>
      <c r="R707" s="2"/>
      <c r="S707" s="2"/>
    </row>
    <row r="708" spans="2:19" x14ac:dyDescent="0.35">
      <c r="B708" s="30" t="s">
        <v>61</v>
      </c>
      <c r="C708" s="30" t="s">
        <v>62</v>
      </c>
      <c r="D708" s="30" t="s">
        <v>3</v>
      </c>
      <c r="E708" s="30" t="s">
        <v>38</v>
      </c>
      <c r="F708" s="30"/>
      <c r="G708" s="30"/>
      <c r="H708" s="30" t="s">
        <v>188</v>
      </c>
      <c r="I708" s="30" t="s">
        <v>10</v>
      </c>
      <c r="J708" s="30">
        <f ca="1">DB!R702</f>
        <v>732</v>
      </c>
      <c r="K708" s="30">
        <f ca="1">DB!S702</f>
        <v>813</v>
      </c>
      <c r="L708" s="30">
        <f ca="1">DB!T702</f>
        <v>903</v>
      </c>
      <c r="M708" s="30">
        <f ca="1">DB!U702</f>
        <v>1107</v>
      </c>
      <c r="N708" s="30" t="s">
        <v>37</v>
      </c>
      <c r="P708" s="2"/>
      <c r="Q708" s="2"/>
      <c r="R708" s="2"/>
      <c r="S708" s="2"/>
    </row>
    <row r="709" spans="2:19" x14ac:dyDescent="0.35">
      <c r="B709" s="30" t="s">
        <v>61</v>
      </c>
      <c r="C709" s="30" t="s">
        <v>62</v>
      </c>
      <c r="D709" s="30" t="s">
        <v>3</v>
      </c>
      <c r="E709" s="30" t="s">
        <v>38</v>
      </c>
      <c r="F709" s="30"/>
      <c r="G709" s="30"/>
      <c r="H709" s="30" t="s">
        <v>188</v>
      </c>
      <c r="I709" s="30" t="s">
        <v>11</v>
      </c>
      <c r="J709" s="30">
        <f ca="1">DB!R703</f>
        <v>732</v>
      </c>
      <c r="K709" s="30">
        <f ca="1">DB!S703</f>
        <v>813</v>
      </c>
      <c r="L709" s="30">
        <f ca="1">DB!T703</f>
        <v>903</v>
      </c>
      <c r="M709" s="30">
        <f ca="1">DB!U703</f>
        <v>1107</v>
      </c>
      <c r="N709" s="30" t="s">
        <v>37</v>
      </c>
      <c r="P709" s="2"/>
      <c r="Q709" s="2"/>
      <c r="R709" s="2"/>
      <c r="S709" s="2"/>
    </row>
    <row r="710" spans="2:19" x14ac:dyDescent="0.35">
      <c r="B710" s="30" t="s">
        <v>61</v>
      </c>
      <c r="C710" s="30" t="s">
        <v>62</v>
      </c>
      <c r="D710" s="30" t="s">
        <v>3</v>
      </c>
      <c r="E710" s="30" t="s">
        <v>38</v>
      </c>
      <c r="F710" s="30"/>
      <c r="G710" s="30"/>
      <c r="H710" s="30" t="s">
        <v>188</v>
      </c>
      <c r="I710" s="30" t="s">
        <v>109</v>
      </c>
      <c r="J710" s="30">
        <f ca="1">DB!R704</f>
        <v>732</v>
      </c>
      <c r="K710" s="30">
        <f ca="1">DB!S704</f>
        <v>813</v>
      </c>
      <c r="L710" s="30">
        <f ca="1">DB!T704</f>
        <v>903</v>
      </c>
      <c r="M710" s="30">
        <f ca="1">DB!U704</f>
        <v>1107</v>
      </c>
      <c r="N710" s="30" t="s">
        <v>37</v>
      </c>
      <c r="P710" s="2"/>
      <c r="Q710" s="2"/>
      <c r="R710" s="2"/>
      <c r="S710" s="2"/>
    </row>
    <row r="711" spans="2:19" x14ac:dyDescent="0.35">
      <c r="B711" s="30" t="s">
        <v>61</v>
      </c>
      <c r="C711" s="30" t="s">
        <v>62</v>
      </c>
      <c r="D711" s="30" t="s">
        <v>3</v>
      </c>
      <c r="E711" s="30" t="s">
        <v>38</v>
      </c>
      <c r="F711" s="30"/>
      <c r="G711" s="30"/>
      <c r="H711" s="30" t="s">
        <v>188</v>
      </c>
      <c r="I711" s="30" t="s">
        <v>110</v>
      </c>
      <c r="J711" s="30">
        <f ca="1">DB!R705</f>
        <v>732</v>
      </c>
      <c r="K711" s="30">
        <f ca="1">DB!S705</f>
        <v>813</v>
      </c>
      <c r="L711" s="30">
        <f ca="1">DB!T705</f>
        <v>903</v>
      </c>
      <c r="M711" s="30">
        <f ca="1">DB!U705</f>
        <v>1107</v>
      </c>
      <c r="N711" s="30" t="s">
        <v>37</v>
      </c>
      <c r="P711" s="2"/>
      <c r="Q711" s="2"/>
      <c r="R711" s="2"/>
      <c r="S711" s="2"/>
    </row>
    <row r="712" spans="2:19" x14ac:dyDescent="0.35">
      <c r="B712" s="30" t="s">
        <v>61</v>
      </c>
      <c r="C712" s="30" t="s">
        <v>62</v>
      </c>
      <c r="D712" s="30" t="s">
        <v>3</v>
      </c>
      <c r="E712" s="30" t="s">
        <v>39</v>
      </c>
      <c r="F712" s="30"/>
      <c r="G712" s="30"/>
      <c r="H712" s="30" t="s">
        <v>188</v>
      </c>
      <c r="I712" s="30" t="s">
        <v>111</v>
      </c>
      <c r="J712" s="30">
        <f ca="1">DB!R706</f>
        <v>811</v>
      </c>
      <c r="K712" s="30">
        <f ca="1">DB!S706</f>
        <v>901</v>
      </c>
      <c r="L712" s="30">
        <f ca="1">DB!T706</f>
        <v>1001</v>
      </c>
      <c r="M712" s="30">
        <f ca="1">DB!U706</f>
        <v>1122</v>
      </c>
      <c r="N712" s="30" t="s">
        <v>37</v>
      </c>
      <c r="P712" s="2"/>
      <c r="Q712" s="2"/>
      <c r="R712" s="2"/>
      <c r="S712" s="2"/>
    </row>
    <row r="713" spans="2:19" x14ac:dyDescent="0.35">
      <c r="B713" s="30" t="s">
        <v>61</v>
      </c>
      <c r="C713" s="30" t="s">
        <v>62</v>
      </c>
      <c r="D713" s="30" t="s">
        <v>3</v>
      </c>
      <c r="E713" s="30" t="s">
        <v>39</v>
      </c>
      <c r="F713" s="30"/>
      <c r="G713" s="30"/>
      <c r="H713" s="30" t="s">
        <v>188</v>
      </c>
      <c r="I713" s="30" t="s">
        <v>112</v>
      </c>
      <c r="J713" s="30">
        <f ca="1">DB!R707</f>
        <v>811</v>
      </c>
      <c r="K713" s="30">
        <f ca="1">DB!S707</f>
        <v>901</v>
      </c>
      <c r="L713" s="30">
        <f ca="1">DB!T707</f>
        <v>1001</v>
      </c>
      <c r="M713" s="30">
        <f ca="1">DB!U707</f>
        <v>1122</v>
      </c>
      <c r="N713" s="30" t="s">
        <v>37</v>
      </c>
      <c r="P713" s="2"/>
      <c r="Q713" s="2"/>
      <c r="R713" s="2"/>
      <c r="S713" s="2"/>
    </row>
    <row r="714" spans="2:19" x14ac:dyDescent="0.35">
      <c r="B714" s="30" t="s">
        <v>61</v>
      </c>
      <c r="C714" s="30" t="s">
        <v>62</v>
      </c>
      <c r="D714" s="30" t="s">
        <v>3</v>
      </c>
      <c r="E714" s="30" t="s">
        <v>39</v>
      </c>
      <c r="F714" s="30"/>
      <c r="G714" s="30"/>
      <c r="H714" s="30" t="s">
        <v>188</v>
      </c>
      <c r="I714" s="30" t="s">
        <v>12</v>
      </c>
      <c r="J714" s="30">
        <f ca="1">DB!R708</f>
        <v>811</v>
      </c>
      <c r="K714" s="30">
        <f ca="1">DB!S708</f>
        <v>901</v>
      </c>
      <c r="L714" s="30">
        <f ca="1">DB!T708</f>
        <v>1001</v>
      </c>
      <c r="M714" s="30">
        <f ca="1">DB!U708</f>
        <v>1122</v>
      </c>
      <c r="N714" s="30" t="s">
        <v>37</v>
      </c>
      <c r="P714" s="2"/>
      <c r="Q714" s="2"/>
      <c r="R714" s="2"/>
      <c r="S714" s="2"/>
    </row>
    <row r="715" spans="2:19" x14ac:dyDescent="0.35">
      <c r="B715" s="30" t="s">
        <v>61</v>
      </c>
      <c r="C715" s="30" t="s">
        <v>62</v>
      </c>
      <c r="D715" s="30" t="s">
        <v>3</v>
      </c>
      <c r="E715" s="30" t="s">
        <v>39</v>
      </c>
      <c r="F715" s="30"/>
      <c r="G715" s="30"/>
      <c r="H715" s="30" t="s">
        <v>188</v>
      </c>
      <c r="I715" s="30" t="s">
        <v>13</v>
      </c>
      <c r="J715" s="30">
        <f ca="1">DB!R709</f>
        <v>811</v>
      </c>
      <c r="K715" s="30">
        <f ca="1">DB!S709</f>
        <v>901</v>
      </c>
      <c r="L715" s="30">
        <f ca="1">DB!T709</f>
        <v>1001</v>
      </c>
      <c r="M715" s="30">
        <f ca="1">DB!U709</f>
        <v>1122</v>
      </c>
      <c r="N715" s="30" t="s">
        <v>37</v>
      </c>
      <c r="P715" s="2"/>
      <c r="Q715" s="2"/>
      <c r="R715" s="2"/>
      <c r="S715" s="2"/>
    </row>
    <row r="716" spans="2:19" x14ac:dyDescent="0.35">
      <c r="B716" s="30" t="s">
        <v>61</v>
      </c>
      <c r="C716" s="30" t="s">
        <v>62</v>
      </c>
      <c r="D716" s="30" t="s">
        <v>3</v>
      </c>
      <c r="E716" s="30" t="s">
        <v>113</v>
      </c>
      <c r="F716" s="30"/>
      <c r="G716" s="30"/>
      <c r="H716" s="30" t="s">
        <v>188</v>
      </c>
      <c r="I716" s="30" t="s">
        <v>40</v>
      </c>
      <c r="J716" s="30">
        <f ca="1">DB!R710</f>
        <v>791</v>
      </c>
      <c r="K716" s="30">
        <f ca="1">DB!S710</f>
        <v>879</v>
      </c>
      <c r="L716" s="30">
        <f ca="1">DB!T710</f>
        <v>975</v>
      </c>
      <c r="M716" s="30">
        <f ca="1">DB!U710</f>
        <v>1152</v>
      </c>
      <c r="N716" s="30" t="s">
        <v>37</v>
      </c>
      <c r="P716" s="2"/>
      <c r="Q716" s="2"/>
      <c r="R716" s="2"/>
      <c r="S716" s="2"/>
    </row>
    <row r="717" spans="2:19" x14ac:dyDescent="0.35">
      <c r="B717" s="30" t="s">
        <v>61</v>
      </c>
      <c r="C717" s="30" t="s">
        <v>62</v>
      </c>
      <c r="D717" s="30" t="s">
        <v>3</v>
      </c>
      <c r="E717" s="30" t="s">
        <v>113</v>
      </c>
      <c r="F717" s="30"/>
      <c r="G717" s="30"/>
      <c r="H717" s="30" t="s">
        <v>188</v>
      </c>
      <c r="I717" s="30" t="s">
        <v>41</v>
      </c>
      <c r="J717" s="30">
        <f ca="1">DB!R711</f>
        <v>791</v>
      </c>
      <c r="K717" s="30">
        <f ca="1">DB!S711</f>
        <v>879</v>
      </c>
      <c r="L717" s="30">
        <f ca="1">DB!T711</f>
        <v>975</v>
      </c>
      <c r="M717" s="30">
        <f ca="1">DB!U711</f>
        <v>1152</v>
      </c>
      <c r="N717" s="30" t="s">
        <v>37</v>
      </c>
      <c r="P717" s="2"/>
      <c r="Q717" s="2"/>
      <c r="R717" s="2"/>
      <c r="S717" s="2"/>
    </row>
    <row r="718" spans="2:19" x14ac:dyDescent="0.35">
      <c r="B718" s="30" t="s">
        <v>61</v>
      </c>
      <c r="C718" s="30" t="s">
        <v>62</v>
      </c>
      <c r="D718" s="30" t="s">
        <v>3</v>
      </c>
      <c r="E718" s="30" t="s">
        <v>113</v>
      </c>
      <c r="F718" s="30"/>
      <c r="G718" s="30"/>
      <c r="H718" s="30" t="s">
        <v>188</v>
      </c>
      <c r="I718" s="30" t="s">
        <v>42</v>
      </c>
      <c r="J718" s="30">
        <f ca="1">DB!R712</f>
        <v>791</v>
      </c>
      <c r="K718" s="30">
        <f ca="1">DB!S712</f>
        <v>879</v>
      </c>
      <c r="L718" s="30">
        <f ca="1">DB!T712</f>
        <v>975</v>
      </c>
      <c r="M718" s="30">
        <f ca="1">DB!U712</f>
        <v>1152</v>
      </c>
      <c r="N718" s="30" t="s">
        <v>37</v>
      </c>
      <c r="P718" s="2"/>
      <c r="Q718" s="2"/>
      <c r="R718" s="2"/>
      <c r="S718" s="2"/>
    </row>
    <row r="719" spans="2:19" x14ac:dyDescent="0.35">
      <c r="B719" s="30" t="s">
        <v>61</v>
      </c>
      <c r="C719" s="30" t="s">
        <v>62</v>
      </c>
      <c r="D719" s="30" t="s">
        <v>3</v>
      </c>
      <c r="E719" s="30" t="s">
        <v>113</v>
      </c>
      <c r="F719" s="30"/>
      <c r="G719" s="30"/>
      <c r="H719" s="30" t="s">
        <v>188</v>
      </c>
      <c r="I719" s="30" t="s">
        <v>43</v>
      </c>
      <c r="J719" s="30">
        <f ca="1">DB!R713</f>
        <v>791</v>
      </c>
      <c r="K719" s="30">
        <f ca="1">DB!S713</f>
        <v>879</v>
      </c>
      <c r="L719" s="30">
        <f ca="1">DB!T713</f>
        <v>975</v>
      </c>
      <c r="M719" s="30">
        <f ca="1">DB!U713</f>
        <v>1152</v>
      </c>
      <c r="N719" s="30" t="s">
        <v>37</v>
      </c>
      <c r="P719" s="2"/>
      <c r="Q719" s="2"/>
      <c r="R719" s="2"/>
      <c r="S719" s="2"/>
    </row>
    <row r="720" spans="2:19" x14ac:dyDescent="0.35">
      <c r="B720" s="30" t="s">
        <v>61</v>
      </c>
      <c r="C720" s="30" t="s">
        <v>62</v>
      </c>
      <c r="D720" s="30" t="s">
        <v>3</v>
      </c>
      <c r="E720" s="30" t="s">
        <v>113</v>
      </c>
      <c r="F720" s="30"/>
      <c r="G720" s="30"/>
      <c r="H720" s="30" t="s">
        <v>188</v>
      </c>
      <c r="I720" s="30" t="s">
        <v>44</v>
      </c>
      <c r="J720" s="30">
        <f ca="1">DB!R714</f>
        <v>791</v>
      </c>
      <c r="K720" s="30">
        <f ca="1">DB!S714</f>
        <v>879</v>
      </c>
      <c r="L720" s="30">
        <f ca="1">DB!T714</f>
        <v>975</v>
      </c>
      <c r="M720" s="30">
        <f ca="1">DB!U714</f>
        <v>1152</v>
      </c>
      <c r="N720" s="30" t="s">
        <v>37</v>
      </c>
      <c r="P720" s="2"/>
      <c r="Q720" s="2"/>
      <c r="R720" s="2"/>
      <c r="S720" s="2"/>
    </row>
    <row r="721" spans="2:19" x14ac:dyDescent="0.35">
      <c r="B721" s="30" t="s">
        <v>61</v>
      </c>
      <c r="C721" s="30" t="s">
        <v>62</v>
      </c>
      <c r="D721" s="30" t="s">
        <v>3</v>
      </c>
      <c r="E721" s="30" t="s">
        <v>114</v>
      </c>
      <c r="F721" s="30"/>
      <c r="G721" s="30"/>
      <c r="H721" s="30" t="s">
        <v>188</v>
      </c>
      <c r="I721" s="30" t="s">
        <v>14</v>
      </c>
      <c r="J721" s="30">
        <f ca="1">DB!R715</f>
        <v>820</v>
      </c>
      <c r="K721" s="30">
        <f ca="1">DB!S715</f>
        <v>911</v>
      </c>
      <c r="L721" s="30">
        <f ca="1">DB!T715</f>
        <v>1012</v>
      </c>
      <c r="M721" s="30">
        <f ca="1">DB!U715</f>
        <v>1236</v>
      </c>
      <c r="N721" s="30" t="s">
        <v>37</v>
      </c>
      <c r="P721" s="2"/>
      <c r="Q721" s="2"/>
      <c r="R721" s="2"/>
      <c r="S721" s="2"/>
    </row>
    <row r="722" spans="2:19" x14ac:dyDescent="0.35">
      <c r="B722" s="30" t="s">
        <v>61</v>
      </c>
      <c r="C722" s="30" t="s">
        <v>62</v>
      </c>
      <c r="D722" s="30" t="s">
        <v>3</v>
      </c>
      <c r="E722" s="30" t="s">
        <v>114</v>
      </c>
      <c r="F722" s="30"/>
      <c r="G722" s="30"/>
      <c r="H722" s="30" t="s">
        <v>188</v>
      </c>
      <c r="I722" s="30" t="s">
        <v>115</v>
      </c>
      <c r="J722" s="30">
        <f ca="1">DB!R716</f>
        <v>820</v>
      </c>
      <c r="K722" s="30">
        <f ca="1">DB!S716</f>
        <v>911</v>
      </c>
      <c r="L722" s="30">
        <f ca="1">DB!T716</f>
        <v>1012</v>
      </c>
      <c r="M722" s="30">
        <f ca="1">DB!U716</f>
        <v>1236</v>
      </c>
      <c r="N722" s="30" t="s">
        <v>37</v>
      </c>
      <c r="P722" s="2"/>
      <c r="Q722" s="2"/>
      <c r="R722" s="2"/>
      <c r="S722" s="2"/>
    </row>
    <row r="723" spans="2:19" x14ac:dyDescent="0.35">
      <c r="B723" s="30" t="s">
        <v>61</v>
      </c>
      <c r="C723" s="30" t="s">
        <v>62</v>
      </c>
      <c r="D723" s="30" t="s">
        <v>3</v>
      </c>
      <c r="E723" s="30" t="s">
        <v>114</v>
      </c>
      <c r="F723" s="30"/>
      <c r="G723" s="30"/>
      <c r="H723" s="30" t="s">
        <v>188</v>
      </c>
      <c r="I723" s="30" t="s">
        <v>15</v>
      </c>
      <c r="J723" s="30">
        <f ca="1">DB!R717</f>
        <v>820</v>
      </c>
      <c r="K723" s="30">
        <f ca="1">DB!S717</f>
        <v>911</v>
      </c>
      <c r="L723" s="30">
        <f ca="1">DB!T717</f>
        <v>1012</v>
      </c>
      <c r="M723" s="30">
        <f ca="1">DB!U717</f>
        <v>1236</v>
      </c>
      <c r="N723" s="30" t="s">
        <v>37</v>
      </c>
      <c r="P723" s="2"/>
      <c r="Q723" s="2"/>
      <c r="R723" s="2"/>
      <c r="S723" s="2"/>
    </row>
    <row r="724" spans="2:19" x14ac:dyDescent="0.35">
      <c r="B724" s="30" t="s">
        <v>61</v>
      </c>
      <c r="C724" s="30" t="s">
        <v>62</v>
      </c>
      <c r="D724" s="30" t="s">
        <v>3</v>
      </c>
      <c r="E724" s="30" t="s">
        <v>116</v>
      </c>
      <c r="F724" s="30"/>
      <c r="G724" s="30"/>
      <c r="H724" s="30" t="s">
        <v>188</v>
      </c>
      <c r="I724" s="30" t="s">
        <v>45</v>
      </c>
      <c r="J724" s="30">
        <f ca="1">DB!R718</f>
        <v>740</v>
      </c>
      <c r="K724" s="30">
        <f ca="1">DB!S718</f>
        <v>822</v>
      </c>
      <c r="L724" s="30">
        <f ca="1">DB!T718</f>
        <v>913</v>
      </c>
      <c r="M724" s="30">
        <f ca="1">DB!U718</f>
        <v>992</v>
      </c>
      <c r="N724" s="30" t="s">
        <v>37</v>
      </c>
      <c r="P724" s="2"/>
      <c r="Q724" s="2"/>
      <c r="R724" s="2"/>
      <c r="S724" s="2"/>
    </row>
    <row r="725" spans="2:19" x14ac:dyDescent="0.35">
      <c r="B725" s="30" t="s">
        <v>61</v>
      </c>
      <c r="C725" s="30" t="s">
        <v>62</v>
      </c>
      <c r="D725" s="30" t="s">
        <v>3</v>
      </c>
      <c r="E725" s="30" t="s">
        <v>116</v>
      </c>
      <c r="F725" s="30"/>
      <c r="G725" s="30"/>
      <c r="H725" s="30" t="s">
        <v>188</v>
      </c>
      <c r="I725" s="30" t="s">
        <v>117</v>
      </c>
      <c r="J725" s="30">
        <f ca="1">DB!R719</f>
        <v>740</v>
      </c>
      <c r="K725" s="30">
        <f ca="1">DB!S719</f>
        <v>822</v>
      </c>
      <c r="L725" s="30">
        <f ca="1">DB!T719</f>
        <v>913</v>
      </c>
      <c r="M725" s="30">
        <f ca="1">DB!U719</f>
        <v>992</v>
      </c>
      <c r="N725" s="30" t="s">
        <v>37</v>
      </c>
      <c r="P725" s="2"/>
      <c r="Q725" s="2"/>
      <c r="R725" s="2"/>
      <c r="S725" s="2"/>
    </row>
    <row r="726" spans="2:19" x14ac:dyDescent="0.35">
      <c r="B726" s="30" t="s">
        <v>61</v>
      </c>
      <c r="C726" s="30" t="s">
        <v>62</v>
      </c>
      <c r="D726" s="30" t="s">
        <v>3</v>
      </c>
      <c r="E726" s="30" t="s">
        <v>116</v>
      </c>
      <c r="F726" s="30"/>
      <c r="G726" s="30"/>
      <c r="H726" s="30" t="s">
        <v>188</v>
      </c>
      <c r="I726" s="30" t="s">
        <v>16</v>
      </c>
      <c r="J726" s="30">
        <f ca="1">DB!R720</f>
        <v>740</v>
      </c>
      <c r="K726" s="30">
        <f ca="1">DB!S720</f>
        <v>822</v>
      </c>
      <c r="L726" s="30">
        <f ca="1">DB!T720</f>
        <v>913</v>
      </c>
      <c r="M726" s="30">
        <f ca="1">DB!U720</f>
        <v>992</v>
      </c>
      <c r="N726" s="30" t="s">
        <v>37</v>
      </c>
      <c r="P726" s="2"/>
      <c r="Q726" s="2"/>
      <c r="R726" s="2"/>
      <c r="S726" s="2"/>
    </row>
    <row r="727" spans="2:19" x14ac:dyDescent="0.35">
      <c r="B727" s="30" t="s">
        <v>61</v>
      </c>
      <c r="C727" s="30" t="s">
        <v>62</v>
      </c>
      <c r="D727" s="30" t="s">
        <v>3</v>
      </c>
      <c r="E727" s="30" t="s">
        <v>46</v>
      </c>
      <c r="F727" s="30"/>
      <c r="G727" s="30"/>
      <c r="H727" s="30" t="s">
        <v>188</v>
      </c>
      <c r="I727" s="30" t="s">
        <v>47</v>
      </c>
      <c r="J727" s="30">
        <f ca="1">DB!R721</f>
        <v>302</v>
      </c>
      <c r="K727" s="30">
        <f ca="1">DB!S721</f>
        <v>335</v>
      </c>
      <c r="L727" s="30">
        <f ca="1">DB!T721</f>
        <v>445</v>
      </c>
      <c r="M727" s="30">
        <f ca="1">DB!U721</f>
        <v>554</v>
      </c>
      <c r="N727" s="30" t="s">
        <v>37</v>
      </c>
      <c r="P727" s="2"/>
      <c r="Q727" s="2"/>
      <c r="R727" s="2"/>
      <c r="S727" s="2"/>
    </row>
    <row r="728" spans="2:19" x14ac:dyDescent="0.35">
      <c r="B728" s="30" t="s">
        <v>61</v>
      </c>
      <c r="C728" s="30" t="s">
        <v>62</v>
      </c>
      <c r="D728" s="30" t="s">
        <v>4</v>
      </c>
      <c r="E728" s="30" t="s">
        <v>36</v>
      </c>
      <c r="F728" s="30"/>
      <c r="G728" s="30"/>
      <c r="H728" s="30" t="s">
        <v>188</v>
      </c>
      <c r="I728" s="30" t="s">
        <v>9</v>
      </c>
      <c r="J728" s="30">
        <f ca="1">DB!R722</f>
        <v>782</v>
      </c>
      <c r="K728" s="30">
        <f ca="1">DB!S722</f>
        <v>869</v>
      </c>
      <c r="L728" s="30">
        <f ca="1">DB!T722</f>
        <v>964</v>
      </c>
      <c r="M728" s="30">
        <f ca="1">DB!U722</f>
        <v>1077</v>
      </c>
      <c r="N728" s="30" t="s">
        <v>37</v>
      </c>
      <c r="P728" s="2"/>
      <c r="Q728" s="2"/>
      <c r="R728" s="2"/>
      <c r="S728" s="2"/>
    </row>
    <row r="729" spans="2:19" x14ac:dyDescent="0.35">
      <c r="B729" s="30" t="s">
        <v>61</v>
      </c>
      <c r="C729" s="30" t="s">
        <v>62</v>
      </c>
      <c r="D729" s="30" t="s">
        <v>4</v>
      </c>
      <c r="E729" s="30" t="s">
        <v>36</v>
      </c>
      <c r="F729" s="30"/>
      <c r="G729" s="30"/>
      <c r="H729" s="30" t="s">
        <v>188</v>
      </c>
      <c r="I729" s="30" t="s">
        <v>106</v>
      </c>
      <c r="J729" s="30">
        <f ca="1">DB!R723</f>
        <v>782</v>
      </c>
      <c r="K729" s="30">
        <f ca="1">DB!S723</f>
        <v>869</v>
      </c>
      <c r="L729" s="30">
        <f ca="1">DB!T723</f>
        <v>964</v>
      </c>
      <c r="M729" s="30">
        <f ca="1">DB!U723</f>
        <v>1077</v>
      </c>
      <c r="N729" s="30" t="s">
        <v>37</v>
      </c>
      <c r="P729" s="2"/>
      <c r="Q729" s="2"/>
      <c r="R729" s="2"/>
      <c r="S729" s="2"/>
    </row>
    <row r="730" spans="2:19" x14ac:dyDescent="0.35">
      <c r="B730" s="30" t="s">
        <v>61</v>
      </c>
      <c r="C730" s="30" t="s">
        <v>62</v>
      </c>
      <c r="D730" s="30" t="s">
        <v>4</v>
      </c>
      <c r="E730" s="30" t="s">
        <v>36</v>
      </c>
      <c r="F730" s="30"/>
      <c r="G730" s="30"/>
      <c r="H730" s="30" t="s">
        <v>188</v>
      </c>
      <c r="I730" s="30" t="s">
        <v>107</v>
      </c>
      <c r="J730" s="30">
        <f ca="1">DB!R724</f>
        <v>782</v>
      </c>
      <c r="K730" s="30">
        <f ca="1">DB!S724</f>
        <v>869</v>
      </c>
      <c r="L730" s="30">
        <f ca="1">DB!T724</f>
        <v>964</v>
      </c>
      <c r="M730" s="30">
        <f ca="1">DB!U724</f>
        <v>1077</v>
      </c>
      <c r="N730" s="30" t="s">
        <v>37</v>
      </c>
      <c r="P730" s="2"/>
      <c r="Q730" s="2"/>
      <c r="R730" s="2"/>
      <c r="S730" s="2"/>
    </row>
    <row r="731" spans="2:19" x14ac:dyDescent="0.35">
      <c r="B731" s="30" t="s">
        <v>61</v>
      </c>
      <c r="C731" s="30" t="s">
        <v>62</v>
      </c>
      <c r="D731" s="30" t="s">
        <v>4</v>
      </c>
      <c r="E731" s="30" t="s">
        <v>36</v>
      </c>
      <c r="F731" s="30"/>
      <c r="G731" s="30"/>
      <c r="H731" s="30" t="s">
        <v>188</v>
      </c>
      <c r="I731" s="30" t="s">
        <v>108</v>
      </c>
      <c r="J731" s="30">
        <f ca="1">DB!R725</f>
        <v>782</v>
      </c>
      <c r="K731" s="30">
        <f ca="1">DB!S725</f>
        <v>869</v>
      </c>
      <c r="L731" s="30">
        <f ca="1">DB!T725</f>
        <v>964</v>
      </c>
      <c r="M731" s="30">
        <f ca="1">DB!U725</f>
        <v>1077</v>
      </c>
      <c r="N731" s="30" t="s">
        <v>37</v>
      </c>
      <c r="P731" s="2"/>
      <c r="Q731" s="2"/>
      <c r="R731" s="2"/>
      <c r="S731" s="2"/>
    </row>
    <row r="732" spans="2:19" x14ac:dyDescent="0.35">
      <c r="B732" s="30" t="s">
        <v>61</v>
      </c>
      <c r="C732" s="30" t="s">
        <v>62</v>
      </c>
      <c r="D732" s="30" t="s">
        <v>4</v>
      </c>
      <c r="E732" s="30" t="s">
        <v>38</v>
      </c>
      <c r="F732" s="30"/>
      <c r="G732" s="30"/>
      <c r="H732" s="30" t="s">
        <v>188</v>
      </c>
      <c r="I732" s="30" t="s">
        <v>10</v>
      </c>
      <c r="J732" s="30">
        <f ca="1">DB!R726</f>
        <v>760</v>
      </c>
      <c r="K732" s="30">
        <f ca="1">DB!S726</f>
        <v>844</v>
      </c>
      <c r="L732" s="30">
        <f ca="1">DB!T726</f>
        <v>937</v>
      </c>
      <c r="M732" s="30">
        <f ca="1">DB!U726</f>
        <v>1122</v>
      </c>
      <c r="N732" s="30" t="s">
        <v>37</v>
      </c>
      <c r="P732" s="2"/>
      <c r="Q732" s="2"/>
      <c r="R732" s="2"/>
      <c r="S732" s="2"/>
    </row>
    <row r="733" spans="2:19" x14ac:dyDescent="0.35">
      <c r="B733" s="30" t="s">
        <v>61</v>
      </c>
      <c r="C733" s="30" t="s">
        <v>62</v>
      </c>
      <c r="D733" s="30" t="s">
        <v>4</v>
      </c>
      <c r="E733" s="30" t="s">
        <v>38</v>
      </c>
      <c r="F733" s="30"/>
      <c r="G733" s="30"/>
      <c r="H733" s="30" t="s">
        <v>188</v>
      </c>
      <c r="I733" s="30" t="s">
        <v>11</v>
      </c>
      <c r="J733" s="30">
        <f ca="1">DB!R727</f>
        <v>760</v>
      </c>
      <c r="K733" s="30">
        <f ca="1">DB!S727</f>
        <v>844</v>
      </c>
      <c r="L733" s="30">
        <f ca="1">DB!T727</f>
        <v>937</v>
      </c>
      <c r="M733" s="30">
        <f ca="1">DB!U727</f>
        <v>1122</v>
      </c>
      <c r="N733" s="30" t="s">
        <v>37</v>
      </c>
      <c r="P733" s="2"/>
      <c r="Q733" s="2"/>
      <c r="R733" s="2"/>
      <c r="S733" s="2"/>
    </row>
    <row r="734" spans="2:19" x14ac:dyDescent="0.35">
      <c r="B734" s="30" t="s">
        <v>61</v>
      </c>
      <c r="C734" s="30" t="s">
        <v>62</v>
      </c>
      <c r="D734" s="30" t="s">
        <v>4</v>
      </c>
      <c r="E734" s="30" t="s">
        <v>38</v>
      </c>
      <c r="F734" s="30"/>
      <c r="G734" s="30"/>
      <c r="H734" s="30" t="s">
        <v>188</v>
      </c>
      <c r="I734" s="30" t="s">
        <v>109</v>
      </c>
      <c r="J734" s="30">
        <f ca="1">DB!R728</f>
        <v>760</v>
      </c>
      <c r="K734" s="30">
        <f ca="1">DB!S728</f>
        <v>844</v>
      </c>
      <c r="L734" s="30">
        <f ca="1">DB!T728</f>
        <v>937</v>
      </c>
      <c r="M734" s="30">
        <f ca="1">DB!U728</f>
        <v>1122</v>
      </c>
      <c r="N734" s="30" t="s">
        <v>37</v>
      </c>
      <c r="P734" s="2"/>
      <c r="Q734" s="2"/>
      <c r="R734" s="2"/>
      <c r="S734" s="2"/>
    </row>
    <row r="735" spans="2:19" x14ac:dyDescent="0.35">
      <c r="B735" s="30" t="s">
        <v>61</v>
      </c>
      <c r="C735" s="30" t="s">
        <v>62</v>
      </c>
      <c r="D735" s="30" t="s">
        <v>4</v>
      </c>
      <c r="E735" s="30" t="s">
        <v>38</v>
      </c>
      <c r="F735" s="30"/>
      <c r="G735" s="30"/>
      <c r="H735" s="30" t="s">
        <v>188</v>
      </c>
      <c r="I735" s="30" t="s">
        <v>110</v>
      </c>
      <c r="J735" s="30">
        <f ca="1">DB!R729</f>
        <v>760</v>
      </c>
      <c r="K735" s="30">
        <f ca="1">DB!S729</f>
        <v>844</v>
      </c>
      <c r="L735" s="30">
        <f ca="1">DB!T729</f>
        <v>937</v>
      </c>
      <c r="M735" s="30">
        <f ca="1">DB!U729</f>
        <v>1122</v>
      </c>
      <c r="N735" s="30" t="s">
        <v>37</v>
      </c>
      <c r="P735" s="2"/>
      <c r="Q735" s="2"/>
      <c r="R735" s="2"/>
      <c r="S735" s="2"/>
    </row>
    <row r="736" spans="2:19" x14ac:dyDescent="0.35">
      <c r="B736" s="30" t="s">
        <v>61</v>
      </c>
      <c r="C736" s="30" t="s">
        <v>62</v>
      </c>
      <c r="D736" s="30" t="s">
        <v>4</v>
      </c>
      <c r="E736" s="30" t="s">
        <v>39</v>
      </c>
      <c r="F736" s="30"/>
      <c r="G736" s="30"/>
      <c r="H736" s="30" t="s">
        <v>188</v>
      </c>
      <c r="I736" s="30" t="s">
        <v>111</v>
      </c>
      <c r="J736" s="30">
        <f ca="1">DB!R730</f>
        <v>816</v>
      </c>
      <c r="K736" s="30">
        <f ca="1">DB!S730</f>
        <v>906</v>
      </c>
      <c r="L736" s="30">
        <f ca="1">DB!T730</f>
        <v>1006</v>
      </c>
      <c r="M736" s="30">
        <f ca="1">DB!U730</f>
        <v>1122</v>
      </c>
      <c r="N736" s="30" t="s">
        <v>37</v>
      </c>
      <c r="P736" s="2"/>
      <c r="Q736" s="2"/>
      <c r="R736" s="2"/>
      <c r="S736" s="2"/>
    </row>
    <row r="737" spans="2:19" x14ac:dyDescent="0.35">
      <c r="B737" s="30" t="s">
        <v>61</v>
      </c>
      <c r="C737" s="30" t="s">
        <v>62</v>
      </c>
      <c r="D737" s="30" t="s">
        <v>4</v>
      </c>
      <c r="E737" s="30" t="s">
        <v>39</v>
      </c>
      <c r="F737" s="30"/>
      <c r="G737" s="30"/>
      <c r="H737" s="30" t="s">
        <v>188</v>
      </c>
      <c r="I737" s="30" t="s">
        <v>112</v>
      </c>
      <c r="J737" s="30">
        <f ca="1">DB!R731</f>
        <v>816</v>
      </c>
      <c r="K737" s="30">
        <f ca="1">DB!S731</f>
        <v>906</v>
      </c>
      <c r="L737" s="30">
        <f ca="1">DB!T731</f>
        <v>1006</v>
      </c>
      <c r="M737" s="30">
        <f ca="1">DB!U731</f>
        <v>1122</v>
      </c>
      <c r="N737" s="30" t="s">
        <v>37</v>
      </c>
      <c r="P737" s="2"/>
      <c r="Q737" s="2"/>
      <c r="R737" s="2"/>
      <c r="S737" s="2"/>
    </row>
    <row r="738" spans="2:19" x14ac:dyDescent="0.35">
      <c r="B738" s="30" t="s">
        <v>61</v>
      </c>
      <c r="C738" s="30" t="s">
        <v>62</v>
      </c>
      <c r="D738" s="30" t="s">
        <v>4</v>
      </c>
      <c r="E738" s="30" t="s">
        <v>39</v>
      </c>
      <c r="F738" s="30"/>
      <c r="G738" s="30"/>
      <c r="H738" s="30" t="s">
        <v>188</v>
      </c>
      <c r="I738" s="30" t="s">
        <v>12</v>
      </c>
      <c r="J738" s="30">
        <f ca="1">DB!R732</f>
        <v>816</v>
      </c>
      <c r="K738" s="30">
        <f ca="1">DB!S732</f>
        <v>906</v>
      </c>
      <c r="L738" s="30">
        <f ca="1">DB!T732</f>
        <v>1006</v>
      </c>
      <c r="M738" s="30">
        <f ca="1">DB!U732</f>
        <v>1122</v>
      </c>
      <c r="N738" s="30" t="s">
        <v>37</v>
      </c>
      <c r="P738" s="2"/>
      <c r="Q738" s="2"/>
      <c r="R738" s="2"/>
      <c r="S738" s="2"/>
    </row>
    <row r="739" spans="2:19" x14ac:dyDescent="0.35">
      <c r="B739" s="30" t="s">
        <v>61</v>
      </c>
      <c r="C739" s="30" t="s">
        <v>62</v>
      </c>
      <c r="D739" s="30" t="s">
        <v>4</v>
      </c>
      <c r="E739" s="30" t="s">
        <v>39</v>
      </c>
      <c r="F739" s="30"/>
      <c r="G739" s="30"/>
      <c r="H739" s="30" t="s">
        <v>188</v>
      </c>
      <c r="I739" s="30" t="s">
        <v>13</v>
      </c>
      <c r="J739" s="30">
        <f ca="1">DB!R733</f>
        <v>816</v>
      </c>
      <c r="K739" s="30">
        <f ca="1">DB!S733</f>
        <v>906</v>
      </c>
      <c r="L739" s="30">
        <f ca="1">DB!T733</f>
        <v>1006</v>
      </c>
      <c r="M739" s="30">
        <f ca="1">DB!U733</f>
        <v>1122</v>
      </c>
      <c r="N739" s="30" t="s">
        <v>37</v>
      </c>
      <c r="P739" s="2"/>
      <c r="Q739" s="2"/>
      <c r="R739" s="2"/>
      <c r="S739" s="2"/>
    </row>
    <row r="740" spans="2:19" x14ac:dyDescent="0.35">
      <c r="B740" s="30" t="s">
        <v>61</v>
      </c>
      <c r="C740" s="30" t="s">
        <v>62</v>
      </c>
      <c r="D740" s="30" t="s">
        <v>4</v>
      </c>
      <c r="E740" s="30" t="s">
        <v>113</v>
      </c>
      <c r="F740" s="30"/>
      <c r="G740" s="30"/>
      <c r="H740" s="30" t="s">
        <v>188</v>
      </c>
      <c r="I740" s="30" t="s">
        <v>40</v>
      </c>
      <c r="J740" s="30">
        <f ca="1">DB!R734</f>
        <v>808</v>
      </c>
      <c r="K740" s="30">
        <f ca="1">DB!S734</f>
        <v>896</v>
      </c>
      <c r="L740" s="30">
        <f ca="1">DB!T734</f>
        <v>995</v>
      </c>
      <c r="M740" s="30">
        <f ca="1">DB!U734</f>
        <v>1172</v>
      </c>
      <c r="N740" s="30" t="s">
        <v>37</v>
      </c>
      <c r="P740" s="2"/>
      <c r="Q740" s="2"/>
      <c r="R740" s="2"/>
      <c r="S740" s="2"/>
    </row>
    <row r="741" spans="2:19" x14ac:dyDescent="0.35">
      <c r="B741" s="30" t="s">
        <v>61</v>
      </c>
      <c r="C741" s="30" t="s">
        <v>62</v>
      </c>
      <c r="D741" s="30" t="s">
        <v>4</v>
      </c>
      <c r="E741" s="30" t="s">
        <v>113</v>
      </c>
      <c r="F741" s="30"/>
      <c r="G741" s="30"/>
      <c r="H741" s="30" t="s">
        <v>188</v>
      </c>
      <c r="I741" s="30" t="s">
        <v>41</v>
      </c>
      <c r="J741" s="30">
        <f ca="1">DB!R735</f>
        <v>808</v>
      </c>
      <c r="K741" s="30">
        <f ca="1">DB!S735</f>
        <v>896</v>
      </c>
      <c r="L741" s="30">
        <f ca="1">DB!T735</f>
        <v>995</v>
      </c>
      <c r="M741" s="30">
        <f ca="1">DB!U735</f>
        <v>1172</v>
      </c>
      <c r="N741" s="30" t="s">
        <v>37</v>
      </c>
      <c r="P741" s="2"/>
      <c r="Q741" s="2"/>
      <c r="R741" s="2"/>
      <c r="S741" s="2"/>
    </row>
    <row r="742" spans="2:19" x14ac:dyDescent="0.35">
      <c r="B742" s="30" t="s">
        <v>61</v>
      </c>
      <c r="C742" s="30" t="s">
        <v>62</v>
      </c>
      <c r="D742" s="30" t="s">
        <v>4</v>
      </c>
      <c r="E742" s="30" t="s">
        <v>113</v>
      </c>
      <c r="F742" s="30"/>
      <c r="G742" s="30"/>
      <c r="H742" s="30" t="s">
        <v>188</v>
      </c>
      <c r="I742" s="30" t="s">
        <v>42</v>
      </c>
      <c r="J742" s="30">
        <f ca="1">DB!R736</f>
        <v>808</v>
      </c>
      <c r="K742" s="30">
        <f ca="1">DB!S736</f>
        <v>896</v>
      </c>
      <c r="L742" s="30">
        <f ca="1">DB!T736</f>
        <v>995</v>
      </c>
      <c r="M742" s="30">
        <f ca="1">DB!U736</f>
        <v>1172</v>
      </c>
      <c r="N742" s="30" t="s">
        <v>37</v>
      </c>
      <c r="P742" s="2"/>
      <c r="Q742" s="2"/>
      <c r="R742" s="2"/>
      <c r="S742" s="2"/>
    </row>
    <row r="743" spans="2:19" x14ac:dyDescent="0.35">
      <c r="B743" s="30" t="s">
        <v>61</v>
      </c>
      <c r="C743" s="30" t="s">
        <v>62</v>
      </c>
      <c r="D743" s="30" t="s">
        <v>4</v>
      </c>
      <c r="E743" s="30" t="s">
        <v>113</v>
      </c>
      <c r="F743" s="30"/>
      <c r="G743" s="30"/>
      <c r="H743" s="30" t="s">
        <v>188</v>
      </c>
      <c r="I743" s="30" t="s">
        <v>43</v>
      </c>
      <c r="J743" s="30">
        <f ca="1">DB!R737</f>
        <v>808</v>
      </c>
      <c r="K743" s="30">
        <f ca="1">DB!S737</f>
        <v>896</v>
      </c>
      <c r="L743" s="30">
        <f ca="1">DB!T737</f>
        <v>995</v>
      </c>
      <c r="M743" s="30">
        <f ca="1">DB!U737</f>
        <v>1172</v>
      </c>
      <c r="N743" s="30" t="s">
        <v>37</v>
      </c>
      <c r="P743" s="2"/>
      <c r="Q743" s="2"/>
      <c r="R743" s="2"/>
      <c r="S743" s="2"/>
    </row>
    <row r="744" spans="2:19" x14ac:dyDescent="0.35">
      <c r="B744" s="30" t="s">
        <v>61</v>
      </c>
      <c r="C744" s="30" t="s">
        <v>62</v>
      </c>
      <c r="D744" s="30" t="s">
        <v>4</v>
      </c>
      <c r="E744" s="30" t="s">
        <v>113</v>
      </c>
      <c r="F744" s="30"/>
      <c r="G744" s="30"/>
      <c r="H744" s="30" t="s">
        <v>188</v>
      </c>
      <c r="I744" s="30" t="s">
        <v>44</v>
      </c>
      <c r="J744" s="30">
        <f ca="1">DB!R738</f>
        <v>808</v>
      </c>
      <c r="K744" s="30">
        <f ca="1">DB!S738</f>
        <v>896</v>
      </c>
      <c r="L744" s="30">
        <f ca="1">DB!T738</f>
        <v>995</v>
      </c>
      <c r="M744" s="30">
        <f ca="1">DB!U738</f>
        <v>1172</v>
      </c>
      <c r="N744" s="30" t="s">
        <v>37</v>
      </c>
      <c r="P744" s="2"/>
      <c r="Q744" s="2"/>
      <c r="R744" s="2"/>
      <c r="S744" s="2"/>
    </row>
    <row r="745" spans="2:19" x14ac:dyDescent="0.35">
      <c r="B745" s="30" t="s">
        <v>61</v>
      </c>
      <c r="C745" s="30" t="s">
        <v>62</v>
      </c>
      <c r="D745" s="30" t="s">
        <v>4</v>
      </c>
      <c r="E745" s="30" t="s">
        <v>114</v>
      </c>
      <c r="F745" s="30"/>
      <c r="G745" s="30"/>
      <c r="H745" s="30" t="s">
        <v>188</v>
      </c>
      <c r="I745" s="30" t="s">
        <v>14</v>
      </c>
      <c r="J745" s="30">
        <f ca="1">DB!R739</f>
        <v>822</v>
      </c>
      <c r="K745" s="30">
        <f ca="1">DB!S739</f>
        <v>913</v>
      </c>
      <c r="L745" s="30">
        <f ca="1">DB!T739</f>
        <v>1014</v>
      </c>
      <c r="M745" s="30">
        <f ca="1">DB!U739</f>
        <v>1236</v>
      </c>
      <c r="N745" s="30" t="s">
        <v>37</v>
      </c>
      <c r="P745" s="2"/>
      <c r="Q745" s="2"/>
      <c r="R745" s="2"/>
      <c r="S745" s="2"/>
    </row>
    <row r="746" spans="2:19" x14ac:dyDescent="0.35">
      <c r="B746" s="30" t="s">
        <v>61</v>
      </c>
      <c r="C746" s="30" t="s">
        <v>62</v>
      </c>
      <c r="D746" s="30" t="s">
        <v>4</v>
      </c>
      <c r="E746" s="30" t="s">
        <v>114</v>
      </c>
      <c r="F746" s="30"/>
      <c r="G746" s="30"/>
      <c r="H746" s="30" t="s">
        <v>188</v>
      </c>
      <c r="I746" s="30" t="s">
        <v>115</v>
      </c>
      <c r="J746" s="30">
        <f ca="1">DB!R740</f>
        <v>822</v>
      </c>
      <c r="K746" s="30">
        <f ca="1">DB!S740</f>
        <v>913</v>
      </c>
      <c r="L746" s="30">
        <f ca="1">DB!T740</f>
        <v>1014</v>
      </c>
      <c r="M746" s="30">
        <f ca="1">DB!U740</f>
        <v>1236</v>
      </c>
      <c r="N746" s="30" t="s">
        <v>37</v>
      </c>
      <c r="P746" s="2"/>
      <c r="Q746" s="2"/>
      <c r="R746" s="2"/>
      <c r="S746" s="2"/>
    </row>
    <row r="747" spans="2:19" x14ac:dyDescent="0.35">
      <c r="B747" s="30" t="s">
        <v>61</v>
      </c>
      <c r="C747" s="30" t="s">
        <v>62</v>
      </c>
      <c r="D747" s="30" t="s">
        <v>4</v>
      </c>
      <c r="E747" s="30" t="s">
        <v>114</v>
      </c>
      <c r="F747" s="30"/>
      <c r="G747" s="30"/>
      <c r="H747" s="30" t="s">
        <v>188</v>
      </c>
      <c r="I747" s="30" t="s">
        <v>15</v>
      </c>
      <c r="J747" s="30">
        <f ca="1">DB!R741</f>
        <v>822</v>
      </c>
      <c r="K747" s="30">
        <f ca="1">DB!S741</f>
        <v>913</v>
      </c>
      <c r="L747" s="30">
        <f ca="1">DB!T741</f>
        <v>1014</v>
      </c>
      <c r="M747" s="30">
        <f ca="1">DB!U741</f>
        <v>1236</v>
      </c>
      <c r="N747" s="30" t="s">
        <v>37</v>
      </c>
      <c r="P747" s="2"/>
      <c r="Q747" s="2"/>
      <c r="R747" s="2"/>
      <c r="S747" s="2"/>
    </row>
    <row r="748" spans="2:19" x14ac:dyDescent="0.35">
      <c r="B748" s="30" t="s">
        <v>61</v>
      </c>
      <c r="C748" s="30" t="s">
        <v>62</v>
      </c>
      <c r="D748" s="30" t="s">
        <v>4</v>
      </c>
      <c r="E748" s="30" t="s">
        <v>116</v>
      </c>
      <c r="F748" s="30"/>
      <c r="G748" s="30"/>
      <c r="H748" s="30" t="s">
        <v>188</v>
      </c>
      <c r="I748" s="30" t="s">
        <v>45</v>
      </c>
      <c r="J748" s="30">
        <f ca="1">DB!R742</f>
        <v>750</v>
      </c>
      <c r="K748" s="30">
        <f ca="1">DB!S742</f>
        <v>833</v>
      </c>
      <c r="L748" s="30">
        <f ca="1">DB!T742</f>
        <v>925</v>
      </c>
      <c r="M748" s="30">
        <f ca="1">DB!U742</f>
        <v>1022</v>
      </c>
      <c r="N748" s="30" t="s">
        <v>37</v>
      </c>
      <c r="P748" s="2"/>
      <c r="Q748" s="2"/>
      <c r="R748" s="2"/>
      <c r="S748" s="2"/>
    </row>
    <row r="749" spans="2:19" x14ac:dyDescent="0.35">
      <c r="B749" s="30" t="s">
        <v>61</v>
      </c>
      <c r="C749" s="30" t="s">
        <v>62</v>
      </c>
      <c r="D749" s="30" t="s">
        <v>4</v>
      </c>
      <c r="E749" s="30" t="s">
        <v>116</v>
      </c>
      <c r="F749" s="30"/>
      <c r="G749" s="30"/>
      <c r="H749" s="30" t="s">
        <v>188</v>
      </c>
      <c r="I749" s="30" t="s">
        <v>117</v>
      </c>
      <c r="J749" s="30">
        <f ca="1">DB!R743</f>
        <v>750</v>
      </c>
      <c r="K749" s="30">
        <f ca="1">DB!S743</f>
        <v>833</v>
      </c>
      <c r="L749" s="30">
        <f ca="1">DB!T743</f>
        <v>925</v>
      </c>
      <c r="M749" s="30">
        <f ca="1">DB!U743</f>
        <v>1022</v>
      </c>
      <c r="N749" s="30" t="s">
        <v>37</v>
      </c>
      <c r="P749" s="2"/>
      <c r="Q749" s="2"/>
      <c r="R749" s="2"/>
      <c r="S749" s="2"/>
    </row>
    <row r="750" spans="2:19" x14ac:dyDescent="0.35">
      <c r="B750" s="30" t="s">
        <v>61</v>
      </c>
      <c r="C750" s="30" t="s">
        <v>62</v>
      </c>
      <c r="D750" s="30" t="s">
        <v>4</v>
      </c>
      <c r="E750" s="30" t="s">
        <v>116</v>
      </c>
      <c r="F750" s="30"/>
      <c r="G750" s="30"/>
      <c r="H750" s="30" t="s">
        <v>188</v>
      </c>
      <c r="I750" s="30" t="s">
        <v>16</v>
      </c>
      <c r="J750" s="30">
        <f ca="1">DB!R744</f>
        <v>750</v>
      </c>
      <c r="K750" s="30">
        <f ca="1">DB!S744</f>
        <v>833</v>
      </c>
      <c r="L750" s="30">
        <f ca="1">DB!T744</f>
        <v>925</v>
      </c>
      <c r="M750" s="30">
        <f ca="1">DB!U744</f>
        <v>1022</v>
      </c>
      <c r="N750" s="30" t="s">
        <v>37</v>
      </c>
      <c r="P750" s="2"/>
      <c r="Q750" s="2"/>
      <c r="R750" s="2"/>
      <c r="S750" s="2"/>
    </row>
    <row r="751" spans="2:19" x14ac:dyDescent="0.35">
      <c r="B751" s="30" t="s">
        <v>61</v>
      </c>
      <c r="C751" s="30" t="s">
        <v>62</v>
      </c>
      <c r="D751" s="30" t="s">
        <v>4</v>
      </c>
      <c r="E751" s="30" t="s">
        <v>46</v>
      </c>
      <c r="F751" s="30"/>
      <c r="G751" s="30"/>
      <c r="H751" s="30" t="s">
        <v>188</v>
      </c>
      <c r="I751" s="30" t="s">
        <v>47</v>
      </c>
      <c r="J751" s="30">
        <f ca="1">DB!R745</f>
        <v>302</v>
      </c>
      <c r="K751" s="30">
        <f ca="1">DB!S745</f>
        <v>335</v>
      </c>
      <c r="L751" s="30">
        <f ca="1">DB!T745</f>
        <v>445</v>
      </c>
      <c r="M751" s="30">
        <f ca="1">DB!U745</f>
        <v>554</v>
      </c>
      <c r="N751" s="30" t="s">
        <v>37</v>
      </c>
      <c r="P751" s="2"/>
      <c r="Q751" s="2"/>
      <c r="R751" s="2"/>
      <c r="S751" s="2"/>
    </row>
    <row r="752" spans="2:19" x14ac:dyDescent="0.35">
      <c r="B752" s="30" t="s">
        <v>61</v>
      </c>
      <c r="C752" s="30" t="s">
        <v>62</v>
      </c>
      <c r="D752" s="30" t="s">
        <v>5</v>
      </c>
      <c r="E752" s="30" t="s">
        <v>36</v>
      </c>
      <c r="F752" s="30"/>
      <c r="G752" s="30"/>
      <c r="H752" s="30" t="s">
        <v>188</v>
      </c>
      <c r="I752" s="30" t="s">
        <v>9</v>
      </c>
      <c r="J752" s="30">
        <f ca="1">DB!R746</f>
        <v>782</v>
      </c>
      <c r="K752" s="30">
        <f ca="1">DB!S746</f>
        <v>869</v>
      </c>
      <c r="L752" s="30">
        <f ca="1">DB!T746</f>
        <v>964</v>
      </c>
      <c r="M752" s="30">
        <f ca="1">DB!U746</f>
        <v>1077</v>
      </c>
      <c r="N752" s="30" t="s">
        <v>37</v>
      </c>
      <c r="P752" s="2"/>
      <c r="Q752" s="2"/>
      <c r="R752" s="2"/>
      <c r="S752" s="2"/>
    </row>
    <row r="753" spans="2:19" x14ac:dyDescent="0.35">
      <c r="B753" s="30" t="s">
        <v>61</v>
      </c>
      <c r="C753" s="30" t="s">
        <v>62</v>
      </c>
      <c r="D753" s="30" t="s">
        <v>5</v>
      </c>
      <c r="E753" s="30" t="s">
        <v>36</v>
      </c>
      <c r="F753" s="30"/>
      <c r="G753" s="30"/>
      <c r="H753" s="30" t="s">
        <v>188</v>
      </c>
      <c r="I753" s="30" t="s">
        <v>106</v>
      </c>
      <c r="J753" s="30">
        <f ca="1">DB!R747</f>
        <v>782</v>
      </c>
      <c r="K753" s="30">
        <f ca="1">DB!S747</f>
        <v>869</v>
      </c>
      <c r="L753" s="30">
        <f ca="1">DB!T747</f>
        <v>964</v>
      </c>
      <c r="M753" s="30">
        <f ca="1">DB!U747</f>
        <v>1077</v>
      </c>
      <c r="N753" s="30" t="s">
        <v>37</v>
      </c>
      <c r="P753" s="2"/>
      <c r="Q753" s="2"/>
      <c r="R753" s="2"/>
      <c r="S753" s="2"/>
    </row>
    <row r="754" spans="2:19" x14ac:dyDescent="0.35">
      <c r="B754" s="30" t="s">
        <v>61</v>
      </c>
      <c r="C754" s="30" t="s">
        <v>62</v>
      </c>
      <c r="D754" s="30" t="s">
        <v>5</v>
      </c>
      <c r="E754" s="30" t="s">
        <v>36</v>
      </c>
      <c r="F754" s="30"/>
      <c r="G754" s="30"/>
      <c r="H754" s="30" t="s">
        <v>188</v>
      </c>
      <c r="I754" s="30" t="s">
        <v>107</v>
      </c>
      <c r="J754" s="30">
        <f ca="1">DB!R748</f>
        <v>782</v>
      </c>
      <c r="K754" s="30">
        <f ca="1">DB!S748</f>
        <v>869</v>
      </c>
      <c r="L754" s="30">
        <f ca="1">DB!T748</f>
        <v>964</v>
      </c>
      <c r="M754" s="30">
        <f ca="1">DB!U748</f>
        <v>1077</v>
      </c>
      <c r="N754" s="30" t="s">
        <v>37</v>
      </c>
      <c r="P754" s="2"/>
      <c r="Q754" s="2"/>
      <c r="R754" s="2"/>
      <c r="S754" s="2"/>
    </row>
    <row r="755" spans="2:19" x14ac:dyDescent="0.35">
      <c r="B755" s="30" t="s">
        <v>61</v>
      </c>
      <c r="C755" s="30" t="s">
        <v>62</v>
      </c>
      <c r="D755" s="30" t="s">
        <v>5</v>
      </c>
      <c r="E755" s="30" t="s">
        <v>36</v>
      </c>
      <c r="F755" s="30"/>
      <c r="G755" s="30"/>
      <c r="H755" s="30" t="s">
        <v>188</v>
      </c>
      <c r="I755" s="30" t="s">
        <v>108</v>
      </c>
      <c r="J755" s="30">
        <f ca="1">DB!R749</f>
        <v>782</v>
      </c>
      <c r="K755" s="30">
        <f ca="1">DB!S749</f>
        <v>869</v>
      </c>
      <c r="L755" s="30">
        <f ca="1">DB!T749</f>
        <v>964</v>
      </c>
      <c r="M755" s="30">
        <f ca="1">DB!U749</f>
        <v>1077</v>
      </c>
      <c r="N755" s="30" t="s">
        <v>37</v>
      </c>
      <c r="P755" s="2"/>
      <c r="Q755" s="2"/>
      <c r="R755" s="2"/>
      <c r="S755" s="2"/>
    </row>
    <row r="756" spans="2:19" x14ac:dyDescent="0.35">
      <c r="B756" s="30" t="s">
        <v>61</v>
      </c>
      <c r="C756" s="30" t="s">
        <v>62</v>
      </c>
      <c r="D756" s="30" t="s">
        <v>5</v>
      </c>
      <c r="E756" s="30" t="s">
        <v>38</v>
      </c>
      <c r="F756" s="30"/>
      <c r="G756" s="30"/>
      <c r="H756" s="30" t="s">
        <v>188</v>
      </c>
      <c r="I756" s="30" t="s">
        <v>10</v>
      </c>
      <c r="J756" s="30">
        <f ca="1">DB!R750</f>
        <v>760</v>
      </c>
      <c r="K756" s="30">
        <f ca="1">DB!S750</f>
        <v>844</v>
      </c>
      <c r="L756" s="30">
        <f ca="1">DB!T750</f>
        <v>937</v>
      </c>
      <c r="M756" s="30">
        <f ca="1">DB!U750</f>
        <v>1122</v>
      </c>
      <c r="N756" s="30" t="s">
        <v>37</v>
      </c>
      <c r="P756" s="2"/>
      <c r="Q756" s="2"/>
      <c r="R756" s="2"/>
      <c r="S756" s="2"/>
    </row>
    <row r="757" spans="2:19" x14ac:dyDescent="0.35">
      <c r="B757" s="30" t="s">
        <v>61</v>
      </c>
      <c r="C757" s="30" t="s">
        <v>62</v>
      </c>
      <c r="D757" s="30" t="s">
        <v>5</v>
      </c>
      <c r="E757" s="30" t="s">
        <v>38</v>
      </c>
      <c r="F757" s="30"/>
      <c r="G757" s="30"/>
      <c r="H757" s="30" t="s">
        <v>188</v>
      </c>
      <c r="I757" s="30" t="s">
        <v>11</v>
      </c>
      <c r="J757" s="30">
        <f ca="1">DB!R751</f>
        <v>760</v>
      </c>
      <c r="K757" s="30">
        <f ca="1">DB!S751</f>
        <v>844</v>
      </c>
      <c r="L757" s="30">
        <f ca="1">DB!T751</f>
        <v>937</v>
      </c>
      <c r="M757" s="30">
        <f ca="1">DB!U751</f>
        <v>1122</v>
      </c>
      <c r="N757" s="30" t="s">
        <v>37</v>
      </c>
      <c r="P757" s="2"/>
      <c r="Q757" s="2"/>
      <c r="R757" s="2"/>
      <c r="S757" s="2"/>
    </row>
    <row r="758" spans="2:19" x14ac:dyDescent="0.35">
      <c r="B758" s="30" t="s">
        <v>61</v>
      </c>
      <c r="C758" s="30" t="s">
        <v>62</v>
      </c>
      <c r="D758" s="30" t="s">
        <v>5</v>
      </c>
      <c r="E758" s="30" t="s">
        <v>38</v>
      </c>
      <c r="F758" s="30"/>
      <c r="G758" s="30"/>
      <c r="H758" s="30" t="s">
        <v>188</v>
      </c>
      <c r="I758" s="30" t="s">
        <v>109</v>
      </c>
      <c r="J758" s="30">
        <f ca="1">DB!R752</f>
        <v>760</v>
      </c>
      <c r="K758" s="30">
        <f ca="1">DB!S752</f>
        <v>844</v>
      </c>
      <c r="L758" s="30">
        <f ca="1">DB!T752</f>
        <v>937</v>
      </c>
      <c r="M758" s="30">
        <f ca="1">DB!U752</f>
        <v>1122</v>
      </c>
      <c r="N758" s="30" t="s">
        <v>37</v>
      </c>
      <c r="P758" s="2"/>
      <c r="Q758" s="2"/>
      <c r="R758" s="2"/>
      <c r="S758" s="2"/>
    </row>
    <row r="759" spans="2:19" x14ac:dyDescent="0.35">
      <c r="B759" s="30" t="s">
        <v>61</v>
      </c>
      <c r="C759" s="30" t="s">
        <v>62</v>
      </c>
      <c r="D759" s="30" t="s">
        <v>5</v>
      </c>
      <c r="E759" s="30" t="s">
        <v>38</v>
      </c>
      <c r="F759" s="30"/>
      <c r="G759" s="30"/>
      <c r="H759" s="30" t="s">
        <v>188</v>
      </c>
      <c r="I759" s="30" t="s">
        <v>110</v>
      </c>
      <c r="J759" s="30">
        <f ca="1">DB!R753</f>
        <v>760</v>
      </c>
      <c r="K759" s="30">
        <f ca="1">DB!S753</f>
        <v>844</v>
      </c>
      <c r="L759" s="30">
        <f ca="1">DB!T753</f>
        <v>937</v>
      </c>
      <c r="M759" s="30">
        <f ca="1">DB!U753</f>
        <v>1122</v>
      </c>
      <c r="N759" s="30" t="s">
        <v>37</v>
      </c>
      <c r="P759" s="2"/>
      <c r="Q759" s="2"/>
      <c r="R759" s="2"/>
      <c r="S759" s="2"/>
    </row>
    <row r="760" spans="2:19" x14ac:dyDescent="0.35">
      <c r="B760" s="30" t="s">
        <v>61</v>
      </c>
      <c r="C760" s="30" t="s">
        <v>62</v>
      </c>
      <c r="D760" s="30" t="s">
        <v>5</v>
      </c>
      <c r="E760" s="30" t="s">
        <v>39</v>
      </c>
      <c r="F760" s="30"/>
      <c r="G760" s="30"/>
      <c r="H760" s="30" t="s">
        <v>188</v>
      </c>
      <c r="I760" s="30" t="s">
        <v>111</v>
      </c>
      <c r="J760" s="30">
        <f ca="1">DB!R754</f>
        <v>816</v>
      </c>
      <c r="K760" s="30">
        <f ca="1">DB!S754</f>
        <v>906</v>
      </c>
      <c r="L760" s="30">
        <f ca="1">DB!T754</f>
        <v>1006</v>
      </c>
      <c r="M760" s="30">
        <f ca="1">DB!U754</f>
        <v>1122</v>
      </c>
      <c r="N760" s="30" t="s">
        <v>37</v>
      </c>
      <c r="P760" s="2"/>
      <c r="Q760" s="2"/>
      <c r="R760" s="2"/>
      <c r="S760" s="2"/>
    </row>
    <row r="761" spans="2:19" x14ac:dyDescent="0.35">
      <c r="B761" s="30" t="s">
        <v>61</v>
      </c>
      <c r="C761" s="30" t="s">
        <v>62</v>
      </c>
      <c r="D761" s="30" t="s">
        <v>5</v>
      </c>
      <c r="E761" s="30" t="s">
        <v>39</v>
      </c>
      <c r="F761" s="30"/>
      <c r="G761" s="30"/>
      <c r="H761" s="30" t="s">
        <v>188</v>
      </c>
      <c r="I761" s="30" t="s">
        <v>112</v>
      </c>
      <c r="J761" s="30">
        <f ca="1">DB!R755</f>
        <v>816</v>
      </c>
      <c r="K761" s="30">
        <f ca="1">DB!S755</f>
        <v>906</v>
      </c>
      <c r="L761" s="30">
        <f ca="1">DB!T755</f>
        <v>1006</v>
      </c>
      <c r="M761" s="30">
        <f ca="1">DB!U755</f>
        <v>1122</v>
      </c>
      <c r="N761" s="30" t="s">
        <v>37</v>
      </c>
      <c r="P761" s="2"/>
      <c r="Q761" s="2"/>
      <c r="R761" s="2"/>
      <c r="S761" s="2"/>
    </row>
    <row r="762" spans="2:19" x14ac:dyDescent="0.35">
      <c r="B762" s="30" t="s">
        <v>61</v>
      </c>
      <c r="C762" s="30" t="s">
        <v>62</v>
      </c>
      <c r="D762" s="30" t="s">
        <v>5</v>
      </c>
      <c r="E762" s="30" t="s">
        <v>39</v>
      </c>
      <c r="F762" s="30"/>
      <c r="G762" s="30"/>
      <c r="H762" s="30" t="s">
        <v>188</v>
      </c>
      <c r="I762" s="30" t="s">
        <v>12</v>
      </c>
      <c r="J762" s="30">
        <f ca="1">DB!R756</f>
        <v>816</v>
      </c>
      <c r="K762" s="30">
        <f ca="1">DB!S756</f>
        <v>906</v>
      </c>
      <c r="L762" s="30">
        <f ca="1">DB!T756</f>
        <v>1006</v>
      </c>
      <c r="M762" s="30">
        <f ca="1">DB!U756</f>
        <v>1122</v>
      </c>
      <c r="N762" s="30" t="s">
        <v>37</v>
      </c>
      <c r="P762" s="2"/>
      <c r="Q762" s="2"/>
      <c r="R762" s="2"/>
      <c r="S762" s="2"/>
    </row>
    <row r="763" spans="2:19" x14ac:dyDescent="0.35">
      <c r="B763" s="30" t="s">
        <v>61</v>
      </c>
      <c r="C763" s="30" t="s">
        <v>62</v>
      </c>
      <c r="D763" s="30" t="s">
        <v>5</v>
      </c>
      <c r="E763" s="30" t="s">
        <v>39</v>
      </c>
      <c r="F763" s="30"/>
      <c r="G763" s="30"/>
      <c r="H763" s="30" t="s">
        <v>188</v>
      </c>
      <c r="I763" s="30" t="s">
        <v>13</v>
      </c>
      <c r="J763" s="30">
        <f ca="1">DB!R757</f>
        <v>816</v>
      </c>
      <c r="K763" s="30">
        <f ca="1">DB!S757</f>
        <v>906</v>
      </c>
      <c r="L763" s="30">
        <f ca="1">DB!T757</f>
        <v>1006</v>
      </c>
      <c r="M763" s="30">
        <f ca="1">DB!U757</f>
        <v>1122</v>
      </c>
      <c r="N763" s="30" t="s">
        <v>37</v>
      </c>
      <c r="P763" s="2"/>
      <c r="Q763" s="2"/>
      <c r="R763" s="2"/>
      <c r="S763" s="2"/>
    </row>
    <row r="764" spans="2:19" x14ac:dyDescent="0.35">
      <c r="B764" s="30" t="s">
        <v>61</v>
      </c>
      <c r="C764" s="30" t="s">
        <v>62</v>
      </c>
      <c r="D764" s="30" t="s">
        <v>5</v>
      </c>
      <c r="E764" s="30" t="s">
        <v>113</v>
      </c>
      <c r="F764" s="30"/>
      <c r="G764" s="30"/>
      <c r="H764" s="30" t="s">
        <v>188</v>
      </c>
      <c r="I764" s="30" t="s">
        <v>40</v>
      </c>
      <c r="J764" s="30">
        <f ca="1">DB!R758</f>
        <v>809</v>
      </c>
      <c r="K764" s="30">
        <f ca="1">DB!S758</f>
        <v>899</v>
      </c>
      <c r="L764" s="30">
        <f ca="1">DB!T758</f>
        <v>997</v>
      </c>
      <c r="M764" s="30">
        <f ca="1">DB!U758</f>
        <v>1172</v>
      </c>
      <c r="N764" s="30" t="s">
        <v>37</v>
      </c>
      <c r="P764" s="2"/>
      <c r="Q764" s="2"/>
      <c r="R764" s="2"/>
      <c r="S764" s="2"/>
    </row>
    <row r="765" spans="2:19" x14ac:dyDescent="0.35">
      <c r="B765" s="30" t="s">
        <v>61</v>
      </c>
      <c r="C765" s="30" t="s">
        <v>62</v>
      </c>
      <c r="D765" s="30" t="s">
        <v>5</v>
      </c>
      <c r="E765" s="30" t="s">
        <v>113</v>
      </c>
      <c r="F765" s="30"/>
      <c r="G765" s="30"/>
      <c r="H765" s="30" t="s">
        <v>188</v>
      </c>
      <c r="I765" s="30" t="s">
        <v>41</v>
      </c>
      <c r="J765" s="30">
        <f ca="1">DB!R759</f>
        <v>809</v>
      </c>
      <c r="K765" s="30">
        <f ca="1">DB!S759</f>
        <v>899</v>
      </c>
      <c r="L765" s="30">
        <f ca="1">DB!T759</f>
        <v>997</v>
      </c>
      <c r="M765" s="30">
        <f ca="1">DB!U759</f>
        <v>1172</v>
      </c>
      <c r="N765" s="30" t="s">
        <v>37</v>
      </c>
      <c r="P765" s="2"/>
      <c r="Q765" s="2"/>
      <c r="R765" s="2"/>
      <c r="S765" s="2"/>
    </row>
    <row r="766" spans="2:19" x14ac:dyDescent="0.35">
      <c r="B766" s="30" t="s">
        <v>61</v>
      </c>
      <c r="C766" s="30" t="s">
        <v>62</v>
      </c>
      <c r="D766" s="30" t="s">
        <v>5</v>
      </c>
      <c r="E766" s="30" t="s">
        <v>113</v>
      </c>
      <c r="F766" s="30"/>
      <c r="G766" s="30"/>
      <c r="H766" s="30" t="s">
        <v>188</v>
      </c>
      <c r="I766" s="30" t="s">
        <v>42</v>
      </c>
      <c r="J766" s="30">
        <f ca="1">DB!R760</f>
        <v>809</v>
      </c>
      <c r="K766" s="30">
        <f ca="1">DB!S760</f>
        <v>899</v>
      </c>
      <c r="L766" s="30">
        <f ca="1">DB!T760</f>
        <v>997</v>
      </c>
      <c r="M766" s="30">
        <f ca="1">DB!U760</f>
        <v>1172</v>
      </c>
      <c r="N766" s="30" t="s">
        <v>37</v>
      </c>
      <c r="P766" s="2"/>
      <c r="Q766" s="2"/>
      <c r="R766" s="2"/>
      <c r="S766" s="2"/>
    </row>
    <row r="767" spans="2:19" x14ac:dyDescent="0.35">
      <c r="B767" s="30" t="s">
        <v>61</v>
      </c>
      <c r="C767" s="30" t="s">
        <v>62</v>
      </c>
      <c r="D767" s="30" t="s">
        <v>5</v>
      </c>
      <c r="E767" s="30" t="s">
        <v>113</v>
      </c>
      <c r="F767" s="30"/>
      <c r="G767" s="30"/>
      <c r="H767" s="30" t="s">
        <v>188</v>
      </c>
      <c r="I767" s="30" t="s">
        <v>43</v>
      </c>
      <c r="J767" s="30">
        <f ca="1">DB!R761</f>
        <v>809</v>
      </c>
      <c r="K767" s="30">
        <f ca="1">DB!S761</f>
        <v>899</v>
      </c>
      <c r="L767" s="30">
        <f ca="1">DB!T761</f>
        <v>997</v>
      </c>
      <c r="M767" s="30">
        <f ca="1">DB!U761</f>
        <v>1172</v>
      </c>
      <c r="N767" s="30" t="s">
        <v>37</v>
      </c>
      <c r="P767" s="2"/>
      <c r="Q767" s="2"/>
      <c r="R767" s="2"/>
      <c r="S767" s="2"/>
    </row>
    <row r="768" spans="2:19" x14ac:dyDescent="0.35">
      <c r="B768" s="30" t="s">
        <v>61</v>
      </c>
      <c r="C768" s="30" t="s">
        <v>62</v>
      </c>
      <c r="D768" s="30" t="s">
        <v>5</v>
      </c>
      <c r="E768" s="30" t="s">
        <v>113</v>
      </c>
      <c r="F768" s="30"/>
      <c r="G768" s="30"/>
      <c r="H768" s="30" t="s">
        <v>188</v>
      </c>
      <c r="I768" s="30" t="s">
        <v>44</v>
      </c>
      <c r="J768" s="30">
        <f ca="1">DB!R762</f>
        <v>809</v>
      </c>
      <c r="K768" s="30">
        <f ca="1">DB!S762</f>
        <v>899</v>
      </c>
      <c r="L768" s="30">
        <f ca="1">DB!T762</f>
        <v>997</v>
      </c>
      <c r="M768" s="30">
        <f ca="1">DB!U762</f>
        <v>1172</v>
      </c>
      <c r="N768" s="30" t="s">
        <v>37</v>
      </c>
      <c r="P768" s="2"/>
      <c r="Q768" s="2"/>
      <c r="R768" s="2"/>
      <c r="S768" s="2"/>
    </row>
    <row r="769" spans="2:19" x14ac:dyDescent="0.35">
      <c r="B769" s="30" t="s">
        <v>61</v>
      </c>
      <c r="C769" s="30" t="s">
        <v>62</v>
      </c>
      <c r="D769" s="30" t="s">
        <v>5</v>
      </c>
      <c r="E769" s="30" t="s">
        <v>114</v>
      </c>
      <c r="F769" s="30"/>
      <c r="G769" s="30"/>
      <c r="H769" s="30" t="s">
        <v>188</v>
      </c>
      <c r="I769" s="30" t="s">
        <v>14</v>
      </c>
      <c r="J769" s="30">
        <f ca="1">DB!R763</f>
        <v>822</v>
      </c>
      <c r="K769" s="30">
        <f ca="1">DB!S763</f>
        <v>913</v>
      </c>
      <c r="L769" s="30">
        <f ca="1">DB!T763</f>
        <v>1014</v>
      </c>
      <c r="M769" s="30">
        <f ca="1">DB!U763</f>
        <v>1260</v>
      </c>
      <c r="N769" s="30" t="s">
        <v>37</v>
      </c>
      <c r="P769" s="2"/>
      <c r="Q769" s="2"/>
      <c r="R769" s="2"/>
      <c r="S769" s="2"/>
    </row>
    <row r="770" spans="2:19" x14ac:dyDescent="0.35">
      <c r="B770" s="30" t="s">
        <v>61</v>
      </c>
      <c r="C770" s="30" t="s">
        <v>62</v>
      </c>
      <c r="D770" s="30" t="s">
        <v>5</v>
      </c>
      <c r="E770" s="30" t="s">
        <v>114</v>
      </c>
      <c r="F770" s="30"/>
      <c r="G770" s="30"/>
      <c r="H770" s="30" t="s">
        <v>188</v>
      </c>
      <c r="I770" s="30" t="s">
        <v>115</v>
      </c>
      <c r="J770" s="30">
        <f ca="1">DB!R764</f>
        <v>822</v>
      </c>
      <c r="K770" s="30">
        <f ca="1">DB!S764</f>
        <v>913</v>
      </c>
      <c r="L770" s="30">
        <f ca="1">DB!T764</f>
        <v>1014</v>
      </c>
      <c r="M770" s="30">
        <f ca="1">DB!U764</f>
        <v>1260</v>
      </c>
      <c r="N770" s="30" t="s">
        <v>37</v>
      </c>
      <c r="P770" s="2"/>
      <c r="Q770" s="2"/>
      <c r="R770" s="2"/>
      <c r="S770" s="2"/>
    </row>
    <row r="771" spans="2:19" x14ac:dyDescent="0.35">
      <c r="B771" s="30" t="s">
        <v>61</v>
      </c>
      <c r="C771" s="30" t="s">
        <v>62</v>
      </c>
      <c r="D771" s="30" t="s">
        <v>5</v>
      </c>
      <c r="E771" s="30" t="s">
        <v>114</v>
      </c>
      <c r="F771" s="30"/>
      <c r="G771" s="30"/>
      <c r="H771" s="30" t="s">
        <v>188</v>
      </c>
      <c r="I771" s="30" t="s">
        <v>15</v>
      </c>
      <c r="J771" s="30">
        <f ca="1">DB!R765</f>
        <v>822</v>
      </c>
      <c r="K771" s="30">
        <f ca="1">DB!S765</f>
        <v>913</v>
      </c>
      <c r="L771" s="30">
        <f ca="1">DB!T765</f>
        <v>1014</v>
      </c>
      <c r="M771" s="30">
        <f ca="1">DB!U765</f>
        <v>1260</v>
      </c>
      <c r="N771" s="30" t="s">
        <v>37</v>
      </c>
      <c r="P771" s="2"/>
      <c r="Q771" s="2"/>
      <c r="R771" s="2"/>
      <c r="S771" s="2"/>
    </row>
    <row r="772" spans="2:19" x14ac:dyDescent="0.35">
      <c r="B772" s="30" t="s">
        <v>61</v>
      </c>
      <c r="C772" s="30" t="s">
        <v>62</v>
      </c>
      <c r="D772" s="30" t="s">
        <v>5</v>
      </c>
      <c r="E772" s="30" t="s">
        <v>116</v>
      </c>
      <c r="F772" s="30"/>
      <c r="G772" s="30"/>
      <c r="H772" s="30" t="s">
        <v>188</v>
      </c>
      <c r="I772" s="30" t="s">
        <v>45</v>
      </c>
      <c r="J772" s="30">
        <f ca="1">DB!R766</f>
        <v>750</v>
      </c>
      <c r="K772" s="30">
        <f ca="1">DB!S766</f>
        <v>833</v>
      </c>
      <c r="L772" s="30">
        <f ca="1">DB!T766</f>
        <v>925</v>
      </c>
      <c r="M772" s="30">
        <f ca="1">DB!U766</f>
        <v>1022</v>
      </c>
      <c r="N772" s="30" t="s">
        <v>37</v>
      </c>
      <c r="P772" s="2"/>
      <c r="Q772" s="2"/>
      <c r="R772" s="2"/>
      <c r="S772" s="2"/>
    </row>
    <row r="773" spans="2:19" x14ac:dyDescent="0.35">
      <c r="B773" s="30" t="s">
        <v>61</v>
      </c>
      <c r="C773" s="30" t="s">
        <v>62</v>
      </c>
      <c r="D773" s="30" t="s">
        <v>5</v>
      </c>
      <c r="E773" s="30" t="s">
        <v>116</v>
      </c>
      <c r="F773" s="30"/>
      <c r="G773" s="30"/>
      <c r="H773" s="30" t="s">
        <v>188</v>
      </c>
      <c r="I773" s="30" t="s">
        <v>117</v>
      </c>
      <c r="J773" s="30">
        <f ca="1">DB!R767</f>
        <v>750</v>
      </c>
      <c r="K773" s="30">
        <f ca="1">DB!S767</f>
        <v>833</v>
      </c>
      <c r="L773" s="30">
        <f ca="1">DB!T767</f>
        <v>925</v>
      </c>
      <c r="M773" s="30">
        <f ca="1">DB!U767</f>
        <v>1022</v>
      </c>
      <c r="N773" s="30" t="s">
        <v>37</v>
      </c>
      <c r="P773" s="2"/>
      <c r="Q773" s="2"/>
      <c r="R773" s="2"/>
      <c r="S773" s="2"/>
    </row>
    <row r="774" spans="2:19" x14ac:dyDescent="0.35">
      <c r="B774" s="30" t="s">
        <v>61</v>
      </c>
      <c r="C774" s="30" t="s">
        <v>62</v>
      </c>
      <c r="D774" s="30" t="s">
        <v>5</v>
      </c>
      <c r="E774" s="30" t="s">
        <v>116</v>
      </c>
      <c r="F774" s="30"/>
      <c r="G774" s="30"/>
      <c r="H774" s="30" t="s">
        <v>188</v>
      </c>
      <c r="I774" s="30" t="s">
        <v>16</v>
      </c>
      <c r="J774" s="30">
        <f ca="1">DB!R768</f>
        <v>750</v>
      </c>
      <c r="K774" s="30">
        <f ca="1">DB!S768</f>
        <v>833</v>
      </c>
      <c r="L774" s="30">
        <f ca="1">DB!T768</f>
        <v>925</v>
      </c>
      <c r="M774" s="30">
        <f ca="1">DB!U768</f>
        <v>1022</v>
      </c>
      <c r="N774" s="30" t="s">
        <v>37</v>
      </c>
      <c r="P774" s="2"/>
      <c r="Q774" s="2"/>
      <c r="R774" s="2"/>
      <c r="S774" s="2"/>
    </row>
    <row r="775" spans="2:19" x14ac:dyDescent="0.35">
      <c r="B775" s="30" t="s">
        <v>61</v>
      </c>
      <c r="C775" s="30" t="s">
        <v>62</v>
      </c>
      <c r="D775" s="30" t="s">
        <v>5</v>
      </c>
      <c r="E775" s="30" t="s">
        <v>46</v>
      </c>
      <c r="F775" s="30"/>
      <c r="G775" s="30"/>
      <c r="H775" s="30" t="s">
        <v>188</v>
      </c>
      <c r="I775" s="30" t="s">
        <v>47</v>
      </c>
      <c r="J775" s="30">
        <f ca="1">DB!R769</f>
        <v>302</v>
      </c>
      <c r="K775" s="30">
        <f ca="1">DB!S769</f>
        <v>335</v>
      </c>
      <c r="L775" s="30">
        <f ca="1">DB!T769</f>
        <v>445</v>
      </c>
      <c r="M775" s="30">
        <f ca="1">DB!U769</f>
        <v>554</v>
      </c>
      <c r="N775" s="30" t="s">
        <v>37</v>
      </c>
      <c r="P775" s="2"/>
      <c r="Q775" s="2"/>
      <c r="R775" s="2"/>
      <c r="S775" s="2"/>
    </row>
    <row r="776" spans="2:19" x14ac:dyDescent="0.35">
      <c r="B776" s="30" t="s">
        <v>61</v>
      </c>
      <c r="C776" s="30" t="s">
        <v>62</v>
      </c>
      <c r="D776" s="30" t="s">
        <v>6</v>
      </c>
      <c r="E776" s="30" t="s">
        <v>36</v>
      </c>
      <c r="F776" s="30"/>
      <c r="G776" s="30"/>
      <c r="H776" s="30" t="s">
        <v>188</v>
      </c>
      <c r="I776" s="30" t="s">
        <v>9</v>
      </c>
      <c r="J776" s="30">
        <f ca="1">DB!R770</f>
        <v>772</v>
      </c>
      <c r="K776" s="30">
        <f ca="1">DB!S770</f>
        <v>857</v>
      </c>
      <c r="L776" s="30">
        <f ca="1">DB!T770</f>
        <v>952</v>
      </c>
      <c r="M776" s="30">
        <f ca="1">DB!U770</f>
        <v>1059</v>
      </c>
      <c r="N776" s="30" t="s">
        <v>37</v>
      </c>
      <c r="P776" s="2"/>
      <c r="Q776" s="2"/>
      <c r="R776" s="2"/>
      <c r="S776" s="2"/>
    </row>
    <row r="777" spans="2:19" x14ac:dyDescent="0.35">
      <c r="B777" s="30" t="s">
        <v>61</v>
      </c>
      <c r="C777" s="30" t="s">
        <v>62</v>
      </c>
      <c r="D777" s="30" t="s">
        <v>6</v>
      </c>
      <c r="E777" s="30" t="s">
        <v>36</v>
      </c>
      <c r="F777" s="30"/>
      <c r="G777" s="30"/>
      <c r="H777" s="30" t="s">
        <v>188</v>
      </c>
      <c r="I777" s="30" t="s">
        <v>106</v>
      </c>
      <c r="J777" s="30">
        <f ca="1">DB!R771</f>
        <v>772</v>
      </c>
      <c r="K777" s="30">
        <f ca="1">DB!S771</f>
        <v>857</v>
      </c>
      <c r="L777" s="30">
        <f ca="1">DB!T771</f>
        <v>952</v>
      </c>
      <c r="M777" s="30">
        <f ca="1">DB!U771</f>
        <v>1059</v>
      </c>
      <c r="N777" s="30" t="s">
        <v>37</v>
      </c>
      <c r="P777" s="2"/>
      <c r="Q777" s="2"/>
      <c r="R777" s="2"/>
      <c r="S777" s="2"/>
    </row>
    <row r="778" spans="2:19" x14ac:dyDescent="0.35">
      <c r="B778" s="30" t="s">
        <v>61</v>
      </c>
      <c r="C778" s="30" t="s">
        <v>62</v>
      </c>
      <c r="D778" s="30" t="s">
        <v>6</v>
      </c>
      <c r="E778" s="30" t="s">
        <v>36</v>
      </c>
      <c r="F778" s="30"/>
      <c r="G778" s="30"/>
      <c r="H778" s="30" t="s">
        <v>188</v>
      </c>
      <c r="I778" s="30" t="s">
        <v>107</v>
      </c>
      <c r="J778" s="30">
        <f ca="1">DB!R772</f>
        <v>772</v>
      </c>
      <c r="K778" s="30">
        <f ca="1">DB!S772</f>
        <v>857</v>
      </c>
      <c r="L778" s="30">
        <f ca="1">DB!T772</f>
        <v>952</v>
      </c>
      <c r="M778" s="30">
        <f ca="1">DB!U772</f>
        <v>1059</v>
      </c>
      <c r="N778" s="30" t="s">
        <v>37</v>
      </c>
      <c r="P778" s="2"/>
      <c r="Q778" s="2"/>
      <c r="R778" s="2"/>
      <c r="S778" s="2"/>
    </row>
    <row r="779" spans="2:19" x14ac:dyDescent="0.35">
      <c r="B779" s="30" t="s">
        <v>61</v>
      </c>
      <c r="C779" s="30" t="s">
        <v>62</v>
      </c>
      <c r="D779" s="30" t="s">
        <v>6</v>
      </c>
      <c r="E779" s="30" t="s">
        <v>36</v>
      </c>
      <c r="F779" s="30"/>
      <c r="G779" s="30"/>
      <c r="H779" s="30" t="s">
        <v>188</v>
      </c>
      <c r="I779" s="30" t="s">
        <v>108</v>
      </c>
      <c r="J779" s="30">
        <f ca="1">DB!R773</f>
        <v>772</v>
      </c>
      <c r="K779" s="30">
        <f ca="1">DB!S773</f>
        <v>857</v>
      </c>
      <c r="L779" s="30">
        <f ca="1">DB!T773</f>
        <v>952</v>
      </c>
      <c r="M779" s="30">
        <f ca="1">DB!U773</f>
        <v>1059</v>
      </c>
      <c r="N779" s="30" t="s">
        <v>37</v>
      </c>
      <c r="P779" s="2"/>
      <c r="Q779" s="2"/>
      <c r="R779" s="2"/>
      <c r="S779" s="2"/>
    </row>
    <row r="780" spans="2:19" x14ac:dyDescent="0.35">
      <c r="B780" s="30" t="s">
        <v>61</v>
      </c>
      <c r="C780" s="30" t="s">
        <v>62</v>
      </c>
      <c r="D780" s="30" t="s">
        <v>6</v>
      </c>
      <c r="E780" s="30" t="s">
        <v>38</v>
      </c>
      <c r="F780" s="30"/>
      <c r="G780" s="30"/>
      <c r="H780" s="30" t="s">
        <v>188</v>
      </c>
      <c r="I780" s="30" t="s">
        <v>10</v>
      </c>
      <c r="J780" s="30">
        <f ca="1">DB!R774</f>
        <v>732</v>
      </c>
      <c r="K780" s="30">
        <f ca="1">DB!S774</f>
        <v>813</v>
      </c>
      <c r="L780" s="30">
        <f ca="1">DB!T774</f>
        <v>903</v>
      </c>
      <c r="M780" s="30">
        <f ca="1">DB!U774</f>
        <v>1107</v>
      </c>
      <c r="N780" s="30" t="s">
        <v>37</v>
      </c>
      <c r="P780" s="2"/>
      <c r="Q780" s="2"/>
      <c r="R780" s="2"/>
      <c r="S780" s="2"/>
    </row>
    <row r="781" spans="2:19" x14ac:dyDescent="0.35">
      <c r="B781" s="30" t="s">
        <v>61</v>
      </c>
      <c r="C781" s="30" t="s">
        <v>62</v>
      </c>
      <c r="D781" s="30" t="s">
        <v>6</v>
      </c>
      <c r="E781" s="30" t="s">
        <v>38</v>
      </c>
      <c r="F781" s="30"/>
      <c r="G781" s="30"/>
      <c r="H781" s="30" t="s">
        <v>188</v>
      </c>
      <c r="I781" s="30" t="s">
        <v>11</v>
      </c>
      <c r="J781" s="30">
        <f ca="1">DB!R775</f>
        <v>732</v>
      </c>
      <c r="K781" s="30">
        <f ca="1">DB!S775</f>
        <v>813</v>
      </c>
      <c r="L781" s="30">
        <f ca="1">DB!T775</f>
        <v>903</v>
      </c>
      <c r="M781" s="30">
        <f ca="1">DB!U775</f>
        <v>1107</v>
      </c>
      <c r="N781" s="30" t="s">
        <v>37</v>
      </c>
      <c r="P781" s="2"/>
      <c r="Q781" s="2"/>
      <c r="R781" s="2"/>
      <c r="S781" s="2"/>
    </row>
    <row r="782" spans="2:19" x14ac:dyDescent="0.35">
      <c r="B782" s="30" t="s">
        <v>61</v>
      </c>
      <c r="C782" s="30" t="s">
        <v>62</v>
      </c>
      <c r="D782" s="30" t="s">
        <v>6</v>
      </c>
      <c r="E782" s="30" t="s">
        <v>38</v>
      </c>
      <c r="F782" s="30"/>
      <c r="G782" s="30"/>
      <c r="H782" s="30" t="s">
        <v>188</v>
      </c>
      <c r="I782" s="30" t="s">
        <v>109</v>
      </c>
      <c r="J782" s="30">
        <f ca="1">DB!R776</f>
        <v>732</v>
      </c>
      <c r="K782" s="30">
        <f ca="1">DB!S776</f>
        <v>813</v>
      </c>
      <c r="L782" s="30">
        <f ca="1">DB!T776</f>
        <v>903</v>
      </c>
      <c r="M782" s="30">
        <f ca="1">DB!U776</f>
        <v>1107</v>
      </c>
      <c r="N782" s="30" t="s">
        <v>37</v>
      </c>
      <c r="P782" s="2"/>
      <c r="Q782" s="2"/>
      <c r="R782" s="2"/>
      <c r="S782" s="2"/>
    </row>
    <row r="783" spans="2:19" x14ac:dyDescent="0.35">
      <c r="B783" s="30" t="s">
        <v>61</v>
      </c>
      <c r="C783" s="30" t="s">
        <v>62</v>
      </c>
      <c r="D783" s="30" t="s">
        <v>6</v>
      </c>
      <c r="E783" s="30" t="s">
        <v>38</v>
      </c>
      <c r="F783" s="30"/>
      <c r="G783" s="30"/>
      <c r="H783" s="30" t="s">
        <v>188</v>
      </c>
      <c r="I783" s="30" t="s">
        <v>110</v>
      </c>
      <c r="J783" s="30">
        <f ca="1">DB!R777</f>
        <v>732</v>
      </c>
      <c r="K783" s="30">
        <f ca="1">DB!S777</f>
        <v>813</v>
      </c>
      <c r="L783" s="30">
        <f ca="1">DB!T777</f>
        <v>903</v>
      </c>
      <c r="M783" s="30">
        <f ca="1">DB!U777</f>
        <v>1107</v>
      </c>
      <c r="N783" s="30" t="s">
        <v>37</v>
      </c>
      <c r="P783" s="2"/>
      <c r="Q783" s="2"/>
      <c r="R783" s="2"/>
      <c r="S783" s="2"/>
    </row>
    <row r="784" spans="2:19" x14ac:dyDescent="0.35">
      <c r="B784" s="30" t="s">
        <v>61</v>
      </c>
      <c r="C784" s="30" t="s">
        <v>62</v>
      </c>
      <c r="D784" s="30" t="s">
        <v>6</v>
      </c>
      <c r="E784" s="30" t="s">
        <v>39</v>
      </c>
      <c r="F784" s="30"/>
      <c r="G784" s="30"/>
      <c r="H784" s="30" t="s">
        <v>188</v>
      </c>
      <c r="I784" s="30" t="s">
        <v>111</v>
      </c>
      <c r="J784" s="30">
        <f ca="1">DB!R778</f>
        <v>811</v>
      </c>
      <c r="K784" s="30">
        <f ca="1">DB!S778</f>
        <v>901</v>
      </c>
      <c r="L784" s="30">
        <f ca="1">DB!T778</f>
        <v>1001</v>
      </c>
      <c r="M784" s="30">
        <f ca="1">DB!U778</f>
        <v>1122</v>
      </c>
      <c r="N784" s="30" t="s">
        <v>37</v>
      </c>
      <c r="P784" s="2"/>
      <c r="Q784" s="2"/>
      <c r="R784" s="2"/>
      <c r="S784" s="2"/>
    </row>
    <row r="785" spans="2:19" x14ac:dyDescent="0.35">
      <c r="B785" s="30" t="s">
        <v>61</v>
      </c>
      <c r="C785" s="30" t="s">
        <v>62</v>
      </c>
      <c r="D785" s="30" t="s">
        <v>6</v>
      </c>
      <c r="E785" s="30" t="s">
        <v>39</v>
      </c>
      <c r="F785" s="30"/>
      <c r="G785" s="30"/>
      <c r="H785" s="30" t="s">
        <v>188</v>
      </c>
      <c r="I785" s="30" t="s">
        <v>112</v>
      </c>
      <c r="J785" s="30">
        <f ca="1">DB!R779</f>
        <v>811</v>
      </c>
      <c r="K785" s="30">
        <f ca="1">DB!S779</f>
        <v>901</v>
      </c>
      <c r="L785" s="30">
        <f ca="1">DB!T779</f>
        <v>1001</v>
      </c>
      <c r="M785" s="30">
        <f ca="1">DB!U779</f>
        <v>1122</v>
      </c>
      <c r="N785" s="30" t="s">
        <v>37</v>
      </c>
      <c r="P785" s="2"/>
      <c r="Q785" s="2"/>
      <c r="R785" s="2"/>
      <c r="S785" s="2"/>
    </row>
    <row r="786" spans="2:19" x14ac:dyDescent="0.35">
      <c r="B786" s="30" t="s">
        <v>61</v>
      </c>
      <c r="C786" s="30" t="s">
        <v>62</v>
      </c>
      <c r="D786" s="30" t="s">
        <v>6</v>
      </c>
      <c r="E786" s="30" t="s">
        <v>39</v>
      </c>
      <c r="F786" s="30"/>
      <c r="G786" s="30"/>
      <c r="H786" s="30" t="s">
        <v>188</v>
      </c>
      <c r="I786" s="30" t="s">
        <v>12</v>
      </c>
      <c r="J786" s="30">
        <f ca="1">DB!R780</f>
        <v>811</v>
      </c>
      <c r="K786" s="30">
        <f ca="1">DB!S780</f>
        <v>901</v>
      </c>
      <c r="L786" s="30">
        <f ca="1">DB!T780</f>
        <v>1001</v>
      </c>
      <c r="M786" s="30">
        <f ca="1">DB!U780</f>
        <v>1122</v>
      </c>
      <c r="N786" s="30" t="s">
        <v>37</v>
      </c>
      <c r="P786" s="2"/>
      <c r="Q786" s="2"/>
      <c r="R786" s="2"/>
      <c r="S786" s="2"/>
    </row>
    <row r="787" spans="2:19" x14ac:dyDescent="0.35">
      <c r="B787" s="30" t="s">
        <v>61</v>
      </c>
      <c r="C787" s="30" t="s">
        <v>62</v>
      </c>
      <c r="D787" s="30" t="s">
        <v>6</v>
      </c>
      <c r="E787" s="30" t="s">
        <v>39</v>
      </c>
      <c r="F787" s="30"/>
      <c r="G787" s="30"/>
      <c r="H787" s="30" t="s">
        <v>188</v>
      </c>
      <c r="I787" s="30" t="s">
        <v>13</v>
      </c>
      <c r="J787" s="30">
        <f ca="1">DB!R781</f>
        <v>811</v>
      </c>
      <c r="K787" s="30">
        <f ca="1">DB!S781</f>
        <v>901</v>
      </c>
      <c r="L787" s="30">
        <f ca="1">DB!T781</f>
        <v>1001</v>
      </c>
      <c r="M787" s="30">
        <f ca="1">DB!U781</f>
        <v>1122</v>
      </c>
      <c r="N787" s="30" t="s">
        <v>37</v>
      </c>
      <c r="P787" s="2"/>
      <c r="Q787" s="2"/>
      <c r="R787" s="2"/>
      <c r="S787" s="2"/>
    </row>
    <row r="788" spans="2:19" x14ac:dyDescent="0.35">
      <c r="B788" s="30" t="s">
        <v>61</v>
      </c>
      <c r="C788" s="30" t="s">
        <v>62</v>
      </c>
      <c r="D788" s="30" t="s">
        <v>6</v>
      </c>
      <c r="E788" s="30" t="s">
        <v>113</v>
      </c>
      <c r="F788" s="30"/>
      <c r="G788" s="30"/>
      <c r="H788" s="30" t="s">
        <v>188</v>
      </c>
      <c r="I788" s="30" t="s">
        <v>40</v>
      </c>
      <c r="J788" s="30">
        <f ca="1">DB!R782</f>
        <v>791</v>
      </c>
      <c r="K788" s="30">
        <f ca="1">DB!S782</f>
        <v>879</v>
      </c>
      <c r="L788" s="30">
        <f ca="1">DB!T782</f>
        <v>975</v>
      </c>
      <c r="M788" s="30">
        <f ca="1">DB!U782</f>
        <v>1152</v>
      </c>
      <c r="N788" s="30" t="s">
        <v>37</v>
      </c>
      <c r="P788" s="2"/>
      <c r="Q788" s="2"/>
      <c r="R788" s="2"/>
      <c r="S788" s="2"/>
    </row>
    <row r="789" spans="2:19" x14ac:dyDescent="0.35">
      <c r="B789" s="30" t="s">
        <v>61</v>
      </c>
      <c r="C789" s="30" t="s">
        <v>62</v>
      </c>
      <c r="D789" s="30" t="s">
        <v>6</v>
      </c>
      <c r="E789" s="30" t="s">
        <v>113</v>
      </c>
      <c r="F789" s="30"/>
      <c r="G789" s="30"/>
      <c r="H789" s="30" t="s">
        <v>188</v>
      </c>
      <c r="I789" s="30" t="s">
        <v>41</v>
      </c>
      <c r="J789" s="30">
        <f ca="1">DB!R783</f>
        <v>791</v>
      </c>
      <c r="K789" s="30">
        <f ca="1">DB!S783</f>
        <v>879</v>
      </c>
      <c r="L789" s="30">
        <f ca="1">DB!T783</f>
        <v>975</v>
      </c>
      <c r="M789" s="30">
        <f ca="1">DB!U783</f>
        <v>1152</v>
      </c>
      <c r="N789" s="30" t="s">
        <v>37</v>
      </c>
      <c r="P789" s="2"/>
      <c r="Q789" s="2"/>
      <c r="R789" s="2"/>
      <c r="S789" s="2"/>
    </row>
    <row r="790" spans="2:19" x14ac:dyDescent="0.35">
      <c r="B790" s="30" t="s">
        <v>61</v>
      </c>
      <c r="C790" s="30" t="s">
        <v>62</v>
      </c>
      <c r="D790" s="30" t="s">
        <v>6</v>
      </c>
      <c r="E790" s="30" t="s">
        <v>113</v>
      </c>
      <c r="F790" s="30"/>
      <c r="G790" s="30"/>
      <c r="H790" s="30" t="s">
        <v>188</v>
      </c>
      <c r="I790" s="30" t="s">
        <v>42</v>
      </c>
      <c r="J790" s="30">
        <f ca="1">DB!R784</f>
        <v>791</v>
      </c>
      <c r="K790" s="30">
        <f ca="1">DB!S784</f>
        <v>879</v>
      </c>
      <c r="L790" s="30">
        <f ca="1">DB!T784</f>
        <v>975</v>
      </c>
      <c r="M790" s="30">
        <f ca="1">DB!U784</f>
        <v>1152</v>
      </c>
      <c r="N790" s="30" t="s">
        <v>37</v>
      </c>
      <c r="P790" s="2"/>
      <c r="Q790" s="2"/>
      <c r="R790" s="2"/>
      <c r="S790" s="2"/>
    </row>
    <row r="791" spans="2:19" x14ac:dyDescent="0.35">
      <c r="B791" s="30" t="s">
        <v>61</v>
      </c>
      <c r="C791" s="30" t="s">
        <v>62</v>
      </c>
      <c r="D791" s="30" t="s">
        <v>6</v>
      </c>
      <c r="E791" s="30" t="s">
        <v>113</v>
      </c>
      <c r="F791" s="30"/>
      <c r="G791" s="30"/>
      <c r="H791" s="30" t="s">
        <v>188</v>
      </c>
      <c r="I791" s="30" t="s">
        <v>43</v>
      </c>
      <c r="J791" s="30">
        <f ca="1">DB!R785</f>
        <v>791</v>
      </c>
      <c r="K791" s="30">
        <f ca="1">DB!S785</f>
        <v>879</v>
      </c>
      <c r="L791" s="30">
        <f ca="1">DB!T785</f>
        <v>975</v>
      </c>
      <c r="M791" s="30">
        <f ca="1">DB!U785</f>
        <v>1152</v>
      </c>
      <c r="N791" s="30" t="s">
        <v>37</v>
      </c>
      <c r="P791" s="2"/>
      <c r="Q791" s="2"/>
      <c r="R791" s="2"/>
      <c r="S791" s="2"/>
    </row>
    <row r="792" spans="2:19" x14ac:dyDescent="0.35">
      <c r="B792" s="30" t="s">
        <v>61</v>
      </c>
      <c r="C792" s="30" t="s">
        <v>62</v>
      </c>
      <c r="D792" s="30" t="s">
        <v>6</v>
      </c>
      <c r="E792" s="30" t="s">
        <v>113</v>
      </c>
      <c r="F792" s="30"/>
      <c r="G792" s="30"/>
      <c r="H792" s="30" t="s">
        <v>188</v>
      </c>
      <c r="I792" s="30" t="s">
        <v>44</v>
      </c>
      <c r="J792" s="30">
        <f ca="1">DB!R786</f>
        <v>791</v>
      </c>
      <c r="K792" s="30">
        <f ca="1">DB!S786</f>
        <v>879</v>
      </c>
      <c r="L792" s="30">
        <f ca="1">DB!T786</f>
        <v>975</v>
      </c>
      <c r="M792" s="30">
        <f ca="1">DB!U786</f>
        <v>1152</v>
      </c>
      <c r="N792" s="30" t="s">
        <v>37</v>
      </c>
      <c r="P792" s="2"/>
      <c r="Q792" s="2"/>
      <c r="R792" s="2"/>
      <c r="S792" s="2"/>
    </row>
    <row r="793" spans="2:19" x14ac:dyDescent="0.35">
      <c r="B793" s="30" t="s">
        <v>61</v>
      </c>
      <c r="C793" s="30" t="s">
        <v>62</v>
      </c>
      <c r="D793" s="30" t="s">
        <v>6</v>
      </c>
      <c r="E793" s="30" t="s">
        <v>114</v>
      </c>
      <c r="F793" s="30"/>
      <c r="G793" s="30"/>
      <c r="H793" s="30" t="s">
        <v>188</v>
      </c>
      <c r="I793" s="30" t="s">
        <v>14</v>
      </c>
      <c r="J793" s="30">
        <f ca="1">DB!R787</f>
        <v>820</v>
      </c>
      <c r="K793" s="30">
        <f ca="1">DB!S787</f>
        <v>911</v>
      </c>
      <c r="L793" s="30">
        <f ca="1">DB!T787</f>
        <v>1012</v>
      </c>
      <c r="M793" s="30">
        <f ca="1">DB!U787</f>
        <v>1236</v>
      </c>
      <c r="N793" s="30" t="s">
        <v>37</v>
      </c>
      <c r="P793" s="2"/>
      <c r="Q793" s="2"/>
      <c r="R793" s="2"/>
      <c r="S793" s="2"/>
    </row>
    <row r="794" spans="2:19" x14ac:dyDescent="0.35">
      <c r="B794" s="30" t="s">
        <v>61</v>
      </c>
      <c r="C794" s="30" t="s">
        <v>62</v>
      </c>
      <c r="D794" s="30" t="s">
        <v>6</v>
      </c>
      <c r="E794" s="30" t="s">
        <v>114</v>
      </c>
      <c r="F794" s="30"/>
      <c r="G794" s="30"/>
      <c r="H794" s="30" t="s">
        <v>188</v>
      </c>
      <c r="I794" s="30" t="s">
        <v>115</v>
      </c>
      <c r="J794" s="30">
        <f ca="1">DB!R788</f>
        <v>820</v>
      </c>
      <c r="K794" s="30">
        <f ca="1">DB!S788</f>
        <v>911</v>
      </c>
      <c r="L794" s="30">
        <f ca="1">DB!T788</f>
        <v>1012</v>
      </c>
      <c r="M794" s="30">
        <f ca="1">DB!U788</f>
        <v>1236</v>
      </c>
      <c r="N794" s="30" t="s">
        <v>37</v>
      </c>
      <c r="P794" s="2"/>
      <c r="Q794" s="2"/>
      <c r="R794" s="2"/>
      <c r="S794" s="2"/>
    </row>
    <row r="795" spans="2:19" x14ac:dyDescent="0.35">
      <c r="B795" s="30" t="s">
        <v>61</v>
      </c>
      <c r="C795" s="30" t="s">
        <v>62</v>
      </c>
      <c r="D795" s="30" t="s">
        <v>6</v>
      </c>
      <c r="E795" s="30" t="s">
        <v>114</v>
      </c>
      <c r="F795" s="30"/>
      <c r="G795" s="30"/>
      <c r="H795" s="30" t="s">
        <v>188</v>
      </c>
      <c r="I795" s="30" t="s">
        <v>15</v>
      </c>
      <c r="J795" s="30">
        <f ca="1">DB!R789</f>
        <v>820</v>
      </c>
      <c r="K795" s="30">
        <f ca="1">DB!S789</f>
        <v>911</v>
      </c>
      <c r="L795" s="30">
        <f ca="1">DB!T789</f>
        <v>1012</v>
      </c>
      <c r="M795" s="30">
        <f ca="1">DB!U789</f>
        <v>1236</v>
      </c>
      <c r="N795" s="30" t="s">
        <v>37</v>
      </c>
      <c r="P795" s="2"/>
      <c r="Q795" s="2"/>
      <c r="R795" s="2"/>
      <c r="S795" s="2"/>
    </row>
    <row r="796" spans="2:19" x14ac:dyDescent="0.35">
      <c r="B796" s="30" t="s">
        <v>61</v>
      </c>
      <c r="C796" s="30" t="s">
        <v>62</v>
      </c>
      <c r="D796" s="30" t="s">
        <v>6</v>
      </c>
      <c r="E796" s="30" t="s">
        <v>116</v>
      </c>
      <c r="F796" s="30"/>
      <c r="G796" s="30"/>
      <c r="H796" s="30" t="s">
        <v>188</v>
      </c>
      <c r="I796" s="30" t="s">
        <v>45</v>
      </c>
      <c r="J796" s="30">
        <f ca="1">DB!R790</f>
        <v>740</v>
      </c>
      <c r="K796" s="30">
        <f ca="1">DB!S790</f>
        <v>822</v>
      </c>
      <c r="L796" s="30">
        <f ca="1">DB!T790</f>
        <v>913</v>
      </c>
      <c r="M796" s="30">
        <f ca="1">DB!U790</f>
        <v>992</v>
      </c>
      <c r="N796" s="30" t="s">
        <v>37</v>
      </c>
      <c r="P796" s="2"/>
      <c r="Q796" s="2"/>
      <c r="R796" s="2"/>
      <c r="S796" s="2"/>
    </row>
    <row r="797" spans="2:19" x14ac:dyDescent="0.35">
      <c r="B797" s="30" t="s">
        <v>61</v>
      </c>
      <c r="C797" s="30" t="s">
        <v>62</v>
      </c>
      <c r="D797" s="30" t="s">
        <v>6</v>
      </c>
      <c r="E797" s="30" t="s">
        <v>116</v>
      </c>
      <c r="F797" s="30"/>
      <c r="G797" s="30"/>
      <c r="H797" s="30" t="s">
        <v>188</v>
      </c>
      <c r="I797" s="30" t="s">
        <v>117</v>
      </c>
      <c r="J797" s="30">
        <f ca="1">DB!R791</f>
        <v>740</v>
      </c>
      <c r="K797" s="30">
        <f ca="1">DB!S791</f>
        <v>822</v>
      </c>
      <c r="L797" s="30">
        <f ca="1">DB!T791</f>
        <v>913</v>
      </c>
      <c r="M797" s="30">
        <f ca="1">DB!U791</f>
        <v>992</v>
      </c>
      <c r="N797" s="30" t="s">
        <v>37</v>
      </c>
      <c r="P797" s="2"/>
      <c r="Q797" s="2"/>
      <c r="R797" s="2"/>
      <c r="S797" s="2"/>
    </row>
    <row r="798" spans="2:19" x14ac:dyDescent="0.35">
      <c r="B798" s="30" t="s">
        <v>61</v>
      </c>
      <c r="C798" s="30" t="s">
        <v>62</v>
      </c>
      <c r="D798" s="30" t="s">
        <v>6</v>
      </c>
      <c r="E798" s="30" t="s">
        <v>116</v>
      </c>
      <c r="F798" s="30"/>
      <c r="G798" s="30"/>
      <c r="H798" s="30" t="s">
        <v>188</v>
      </c>
      <c r="I798" s="30" t="s">
        <v>16</v>
      </c>
      <c r="J798" s="30">
        <f ca="1">DB!R792</f>
        <v>740</v>
      </c>
      <c r="K798" s="30">
        <f ca="1">DB!S792</f>
        <v>822</v>
      </c>
      <c r="L798" s="30">
        <f ca="1">DB!T792</f>
        <v>913</v>
      </c>
      <c r="M798" s="30">
        <f ca="1">DB!U792</f>
        <v>992</v>
      </c>
      <c r="N798" s="30" t="s">
        <v>37</v>
      </c>
      <c r="P798" s="2"/>
      <c r="Q798" s="2"/>
      <c r="R798" s="2"/>
      <c r="S798" s="2"/>
    </row>
    <row r="799" spans="2:19" x14ac:dyDescent="0.35">
      <c r="B799" s="30" t="s">
        <v>61</v>
      </c>
      <c r="C799" s="30" t="s">
        <v>62</v>
      </c>
      <c r="D799" s="30" t="s">
        <v>6</v>
      </c>
      <c r="E799" s="30" t="s">
        <v>46</v>
      </c>
      <c r="F799" s="30"/>
      <c r="G799" s="30"/>
      <c r="H799" s="30" t="s">
        <v>188</v>
      </c>
      <c r="I799" s="30" t="s">
        <v>47</v>
      </c>
      <c r="J799" s="30">
        <f ca="1">DB!R793</f>
        <v>302</v>
      </c>
      <c r="K799" s="30">
        <f ca="1">DB!S793</f>
        <v>335</v>
      </c>
      <c r="L799" s="30">
        <f ca="1">DB!T793</f>
        <v>445</v>
      </c>
      <c r="M799" s="30">
        <f ca="1">DB!U793</f>
        <v>554</v>
      </c>
      <c r="N799" s="30" t="s">
        <v>37</v>
      </c>
      <c r="P799" s="2"/>
      <c r="Q799" s="2"/>
      <c r="R799" s="2"/>
      <c r="S799" s="2"/>
    </row>
    <row r="800" spans="2:19" x14ac:dyDescent="0.35">
      <c r="B800" s="30" t="s">
        <v>61</v>
      </c>
      <c r="C800" s="30" t="s">
        <v>62</v>
      </c>
      <c r="D800" s="30" t="s">
        <v>7</v>
      </c>
      <c r="E800" s="30" t="s">
        <v>36</v>
      </c>
      <c r="F800" s="30"/>
      <c r="G800" s="30"/>
      <c r="H800" s="30" t="s">
        <v>188</v>
      </c>
      <c r="I800" s="30" t="s">
        <v>9</v>
      </c>
      <c r="J800" s="30">
        <f ca="1">DB!R794</f>
        <v>842</v>
      </c>
      <c r="K800" s="30">
        <f ca="1">DB!S794</f>
        <v>935</v>
      </c>
      <c r="L800" s="30">
        <f ca="1">DB!T794</f>
        <v>1038</v>
      </c>
      <c r="M800" s="30">
        <f ca="1">DB!U794</f>
        <v>1130</v>
      </c>
      <c r="N800" s="30" t="s">
        <v>37</v>
      </c>
      <c r="P800" s="2"/>
      <c r="Q800" s="2"/>
      <c r="R800" s="2"/>
      <c r="S800" s="2"/>
    </row>
    <row r="801" spans="2:19" x14ac:dyDescent="0.35">
      <c r="B801" s="30" t="s">
        <v>61</v>
      </c>
      <c r="C801" s="30" t="s">
        <v>62</v>
      </c>
      <c r="D801" s="30" t="s">
        <v>7</v>
      </c>
      <c r="E801" s="30" t="s">
        <v>36</v>
      </c>
      <c r="F801" s="30"/>
      <c r="G801" s="30"/>
      <c r="H801" s="30" t="s">
        <v>188</v>
      </c>
      <c r="I801" s="30" t="s">
        <v>106</v>
      </c>
      <c r="J801" s="30">
        <f ca="1">DB!R795</f>
        <v>842</v>
      </c>
      <c r="K801" s="30">
        <f ca="1">DB!S795</f>
        <v>935</v>
      </c>
      <c r="L801" s="30">
        <f ca="1">DB!T795</f>
        <v>1038</v>
      </c>
      <c r="M801" s="30">
        <f ca="1">DB!U795</f>
        <v>1130</v>
      </c>
      <c r="N801" s="30" t="s">
        <v>37</v>
      </c>
      <c r="P801" s="2"/>
      <c r="Q801" s="2"/>
      <c r="R801" s="2"/>
      <c r="S801" s="2"/>
    </row>
    <row r="802" spans="2:19" x14ac:dyDescent="0.35">
      <c r="B802" s="30" t="s">
        <v>61</v>
      </c>
      <c r="C802" s="30" t="s">
        <v>62</v>
      </c>
      <c r="D802" s="30" t="s">
        <v>7</v>
      </c>
      <c r="E802" s="30" t="s">
        <v>36</v>
      </c>
      <c r="F802" s="30"/>
      <c r="G802" s="30"/>
      <c r="H802" s="30" t="s">
        <v>188</v>
      </c>
      <c r="I802" s="30" t="s">
        <v>107</v>
      </c>
      <c r="J802" s="30">
        <f ca="1">DB!R796</f>
        <v>842</v>
      </c>
      <c r="K802" s="30">
        <f ca="1">DB!S796</f>
        <v>935</v>
      </c>
      <c r="L802" s="30">
        <f ca="1">DB!T796</f>
        <v>1038</v>
      </c>
      <c r="M802" s="30">
        <f ca="1">DB!U796</f>
        <v>1130</v>
      </c>
      <c r="N802" s="30" t="s">
        <v>37</v>
      </c>
      <c r="P802" s="2"/>
      <c r="Q802" s="2"/>
      <c r="R802" s="2"/>
      <c r="S802" s="2"/>
    </row>
    <row r="803" spans="2:19" x14ac:dyDescent="0.35">
      <c r="B803" s="30" t="s">
        <v>61</v>
      </c>
      <c r="C803" s="30" t="s">
        <v>62</v>
      </c>
      <c r="D803" s="30" t="s">
        <v>7</v>
      </c>
      <c r="E803" s="30" t="s">
        <v>36</v>
      </c>
      <c r="F803" s="30"/>
      <c r="G803" s="30"/>
      <c r="H803" s="30" t="s">
        <v>188</v>
      </c>
      <c r="I803" s="30" t="s">
        <v>108</v>
      </c>
      <c r="J803" s="30">
        <f ca="1">DB!R797</f>
        <v>842</v>
      </c>
      <c r="K803" s="30">
        <f ca="1">DB!S797</f>
        <v>935</v>
      </c>
      <c r="L803" s="30">
        <f ca="1">DB!T797</f>
        <v>1038</v>
      </c>
      <c r="M803" s="30">
        <f ca="1">DB!U797</f>
        <v>1130</v>
      </c>
      <c r="N803" s="30" t="s">
        <v>37</v>
      </c>
      <c r="P803" s="2"/>
      <c r="Q803" s="2"/>
      <c r="R803" s="2"/>
      <c r="S803" s="2"/>
    </row>
    <row r="804" spans="2:19" x14ac:dyDescent="0.35">
      <c r="B804" s="30" t="s">
        <v>61</v>
      </c>
      <c r="C804" s="30" t="s">
        <v>62</v>
      </c>
      <c r="D804" s="30" t="s">
        <v>7</v>
      </c>
      <c r="E804" s="30" t="s">
        <v>38</v>
      </c>
      <c r="F804" s="30"/>
      <c r="G804" s="30"/>
      <c r="H804" s="30" t="s">
        <v>188</v>
      </c>
      <c r="I804" s="30" t="s">
        <v>10</v>
      </c>
      <c r="J804" s="30">
        <f ca="1">DB!R798</f>
        <v>760</v>
      </c>
      <c r="K804" s="30">
        <f ca="1">DB!S798</f>
        <v>844</v>
      </c>
      <c r="L804" s="30">
        <f ca="1">DB!T798</f>
        <v>937</v>
      </c>
      <c r="M804" s="30">
        <f ca="1">DB!U798</f>
        <v>1122</v>
      </c>
      <c r="N804" s="30" t="s">
        <v>37</v>
      </c>
      <c r="P804" s="2"/>
      <c r="Q804" s="2"/>
      <c r="R804" s="2"/>
      <c r="S804" s="2"/>
    </row>
    <row r="805" spans="2:19" x14ac:dyDescent="0.35">
      <c r="B805" s="30" t="s">
        <v>61</v>
      </c>
      <c r="C805" s="30" t="s">
        <v>62</v>
      </c>
      <c r="D805" s="30" t="s">
        <v>7</v>
      </c>
      <c r="E805" s="30" t="s">
        <v>38</v>
      </c>
      <c r="F805" s="30"/>
      <c r="G805" s="30"/>
      <c r="H805" s="30" t="s">
        <v>188</v>
      </c>
      <c r="I805" s="30" t="s">
        <v>11</v>
      </c>
      <c r="J805" s="30">
        <f ca="1">DB!R799</f>
        <v>760</v>
      </c>
      <c r="K805" s="30">
        <f ca="1">DB!S799</f>
        <v>844</v>
      </c>
      <c r="L805" s="30">
        <f ca="1">DB!T799</f>
        <v>937</v>
      </c>
      <c r="M805" s="30">
        <f ca="1">DB!U799</f>
        <v>1122</v>
      </c>
      <c r="N805" s="30" t="s">
        <v>37</v>
      </c>
      <c r="P805" s="2"/>
      <c r="Q805" s="2"/>
      <c r="R805" s="2"/>
      <c r="S805" s="2"/>
    </row>
    <row r="806" spans="2:19" x14ac:dyDescent="0.35">
      <c r="B806" s="30" t="s">
        <v>61</v>
      </c>
      <c r="C806" s="30" t="s">
        <v>62</v>
      </c>
      <c r="D806" s="30" t="s">
        <v>7</v>
      </c>
      <c r="E806" s="30" t="s">
        <v>38</v>
      </c>
      <c r="F806" s="30"/>
      <c r="G806" s="30"/>
      <c r="H806" s="30" t="s">
        <v>188</v>
      </c>
      <c r="I806" s="30" t="s">
        <v>109</v>
      </c>
      <c r="J806" s="30">
        <f ca="1">DB!R800</f>
        <v>760</v>
      </c>
      <c r="K806" s="30">
        <f ca="1">DB!S800</f>
        <v>844</v>
      </c>
      <c r="L806" s="30">
        <f ca="1">DB!T800</f>
        <v>937</v>
      </c>
      <c r="M806" s="30">
        <f ca="1">DB!U800</f>
        <v>1122</v>
      </c>
      <c r="N806" s="30" t="s">
        <v>37</v>
      </c>
      <c r="P806" s="2"/>
      <c r="Q806" s="2"/>
      <c r="R806" s="2"/>
      <c r="S806" s="2"/>
    </row>
    <row r="807" spans="2:19" x14ac:dyDescent="0.35">
      <c r="B807" s="30" t="s">
        <v>61</v>
      </c>
      <c r="C807" s="30" t="s">
        <v>62</v>
      </c>
      <c r="D807" s="30" t="s">
        <v>7</v>
      </c>
      <c r="E807" s="30" t="s">
        <v>38</v>
      </c>
      <c r="F807" s="30"/>
      <c r="G807" s="30"/>
      <c r="H807" s="30" t="s">
        <v>188</v>
      </c>
      <c r="I807" s="30" t="s">
        <v>110</v>
      </c>
      <c r="J807" s="30">
        <f ca="1">DB!R801</f>
        <v>760</v>
      </c>
      <c r="K807" s="30">
        <f ca="1">DB!S801</f>
        <v>844</v>
      </c>
      <c r="L807" s="30">
        <f ca="1">DB!T801</f>
        <v>937</v>
      </c>
      <c r="M807" s="30">
        <f ca="1">DB!U801</f>
        <v>1122</v>
      </c>
      <c r="N807" s="30" t="s">
        <v>37</v>
      </c>
      <c r="P807" s="2"/>
      <c r="Q807" s="2"/>
      <c r="R807" s="2"/>
      <c r="S807" s="2"/>
    </row>
    <row r="808" spans="2:19" x14ac:dyDescent="0.35">
      <c r="B808" s="30" t="s">
        <v>61</v>
      </c>
      <c r="C808" s="30" t="s">
        <v>62</v>
      </c>
      <c r="D808" s="30" t="s">
        <v>7</v>
      </c>
      <c r="E808" s="30" t="s">
        <v>39</v>
      </c>
      <c r="F808" s="30"/>
      <c r="G808" s="30"/>
      <c r="H808" s="30" t="s">
        <v>188</v>
      </c>
      <c r="I808" s="30" t="s">
        <v>111</v>
      </c>
      <c r="J808" s="30">
        <f ca="1">DB!R802</f>
        <v>797</v>
      </c>
      <c r="K808" s="30">
        <f ca="1">DB!S802</f>
        <v>884</v>
      </c>
      <c r="L808" s="30">
        <f ca="1">DB!T802</f>
        <v>982</v>
      </c>
      <c r="M808" s="30">
        <f ca="1">DB!U802</f>
        <v>1059</v>
      </c>
      <c r="N808" s="30" t="s">
        <v>37</v>
      </c>
      <c r="P808" s="2"/>
      <c r="Q808" s="2"/>
      <c r="R808" s="2"/>
      <c r="S808" s="2"/>
    </row>
    <row r="809" spans="2:19" x14ac:dyDescent="0.35">
      <c r="B809" s="30" t="s">
        <v>61</v>
      </c>
      <c r="C809" s="30" t="s">
        <v>62</v>
      </c>
      <c r="D809" s="30" t="s">
        <v>7</v>
      </c>
      <c r="E809" s="30" t="s">
        <v>39</v>
      </c>
      <c r="F809" s="30"/>
      <c r="G809" s="30"/>
      <c r="H809" s="30" t="s">
        <v>188</v>
      </c>
      <c r="I809" s="30" t="s">
        <v>112</v>
      </c>
      <c r="J809" s="30">
        <f ca="1">DB!R803</f>
        <v>797</v>
      </c>
      <c r="K809" s="30">
        <f ca="1">DB!S803</f>
        <v>884</v>
      </c>
      <c r="L809" s="30">
        <f ca="1">DB!T803</f>
        <v>982</v>
      </c>
      <c r="M809" s="30">
        <f ca="1">DB!U803</f>
        <v>1059</v>
      </c>
      <c r="N809" s="30" t="s">
        <v>37</v>
      </c>
      <c r="P809" s="2"/>
      <c r="Q809" s="2"/>
      <c r="R809" s="2"/>
      <c r="S809" s="2"/>
    </row>
    <row r="810" spans="2:19" x14ac:dyDescent="0.35">
      <c r="B810" s="30" t="s">
        <v>61</v>
      </c>
      <c r="C810" s="30" t="s">
        <v>62</v>
      </c>
      <c r="D810" s="30" t="s">
        <v>7</v>
      </c>
      <c r="E810" s="30" t="s">
        <v>39</v>
      </c>
      <c r="F810" s="30"/>
      <c r="G810" s="30"/>
      <c r="H810" s="30" t="s">
        <v>188</v>
      </c>
      <c r="I810" s="30" t="s">
        <v>12</v>
      </c>
      <c r="J810" s="30">
        <f ca="1">DB!R804</f>
        <v>797</v>
      </c>
      <c r="K810" s="30">
        <f ca="1">DB!S804</f>
        <v>884</v>
      </c>
      <c r="L810" s="30">
        <f ca="1">DB!T804</f>
        <v>982</v>
      </c>
      <c r="M810" s="30">
        <f ca="1">DB!U804</f>
        <v>1059</v>
      </c>
      <c r="N810" s="30" t="s">
        <v>37</v>
      </c>
      <c r="P810" s="2"/>
      <c r="Q810" s="2"/>
      <c r="R810" s="2"/>
      <c r="S810" s="2"/>
    </row>
    <row r="811" spans="2:19" x14ac:dyDescent="0.35">
      <c r="B811" s="30" t="s">
        <v>61</v>
      </c>
      <c r="C811" s="30" t="s">
        <v>62</v>
      </c>
      <c r="D811" s="30" t="s">
        <v>7</v>
      </c>
      <c r="E811" s="30" t="s">
        <v>39</v>
      </c>
      <c r="F811" s="30"/>
      <c r="G811" s="30"/>
      <c r="H811" s="30" t="s">
        <v>188</v>
      </c>
      <c r="I811" s="30" t="s">
        <v>13</v>
      </c>
      <c r="J811" s="30">
        <f ca="1">DB!R805</f>
        <v>797</v>
      </c>
      <c r="K811" s="30">
        <f ca="1">DB!S805</f>
        <v>884</v>
      </c>
      <c r="L811" s="30">
        <f ca="1">DB!T805</f>
        <v>982</v>
      </c>
      <c r="M811" s="30">
        <f ca="1">DB!U805</f>
        <v>1059</v>
      </c>
      <c r="N811" s="30" t="s">
        <v>37</v>
      </c>
      <c r="P811" s="2"/>
      <c r="Q811" s="2"/>
      <c r="R811" s="2"/>
      <c r="S811" s="2"/>
    </row>
    <row r="812" spans="2:19" x14ac:dyDescent="0.35">
      <c r="B812" s="30" t="s">
        <v>61</v>
      </c>
      <c r="C812" s="30" t="s">
        <v>62</v>
      </c>
      <c r="D812" s="30" t="s">
        <v>7</v>
      </c>
      <c r="E812" s="30" t="s">
        <v>113</v>
      </c>
      <c r="F812" s="30"/>
      <c r="G812" s="30"/>
      <c r="H812" s="30" t="s">
        <v>188</v>
      </c>
      <c r="I812" s="30" t="s">
        <v>40</v>
      </c>
      <c r="J812" s="30">
        <f ca="1">DB!R806</f>
        <v>808</v>
      </c>
      <c r="K812" s="30">
        <f ca="1">DB!S806</f>
        <v>896</v>
      </c>
      <c r="L812" s="30">
        <f ca="1">DB!T806</f>
        <v>995</v>
      </c>
      <c r="M812" s="30">
        <f ca="1">DB!U806</f>
        <v>1206</v>
      </c>
      <c r="N812" s="30" t="s">
        <v>37</v>
      </c>
      <c r="P812" s="2"/>
      <c r="Q812" s="2"/>
      <c r="R812" s="2"/>
      <c r="S812" s="2"/>
    </row>
    <row r="813" spans="2:19" x14ac:dyDescent="0.35">
      <c r="B813" s="30" t="s">
        <v>61</v>
      </c>
      <c r="C813" s="30" t="s">
        <v>62</v>
      </c>
      <c r="D813" s="30" t="s">
        <v>7</v>
      </c>
      <c r="E813" s="30" t="s">
        <v>113</v>
      </c>
      <c r="F813" s="30"/>
      <c r="G813" s="30"/>
      <c r="H813" s="30" t="s">
        <v>188</v>
      </c>
      <c r="I813" s="30" t="s">
        <v>41</v>
      </c>
      <c r="J813" s="30">
        <f ca="1">DB!R807</f>
        <v>808</v>
      </c>
      <c r="K813" s="30">
        <f ca="1">DB!S807</f>
        <v>896</v>
      </c>
      <c r="L813" s="30">
        <f ca="1">DB!T807</f>
        <v>995</v>
      </c>
      <c r="M813" s="30">
        <f ca="1">DB!U807</f>
        <v>1206</v>
      </c>
      <c r="N813" s="30" t="s">
        <v>37</v>
      </c>
      <c r="P813" s="2"/>
      <c r="Q813" s="2"/>
      <c r="R813" s="2"/>
      <c r="S813" s="2"/>
    </row>
    <row r="814" spans="2:19" x14ac:dyDescent="0.35">
      <c r="B814" s="30" t="s">
        <v>61</v>
      </c>
      <c r="C814" s="30" t="s">
        <v>62</v>
      </c>
      <c r="D814" s="30" t="s">
        <v>7</v>
      </c>
      <c r="E814" s="30" t="s">
        <v>113</v>
      </c>
      <c r="F814" s="30"/>
      <c r="G814" s="30"/>
      <c r="H814" s="30" t="s">
        <v>188</v>
      </c>
      <c r="I814" s="30" t="s">
        <v>42</v>
      </c>
      <c r="J814" s="30">
        <f ca="1">DB!R808</f>
        <v>808</v>
      </c>
      <c r="K814" s="30">
        <f ca="1">DB!S808</f>
        <v>896</v>
      </c>
      <c r="L814" s="30">
        <f ca="1">DB!T808</f>
        <v>995</v>
      </c>
      <c r="M814" s="30">
        <f ca="1">DB!U808</f>
        <v>1206</v>
      </c>
      <c r="N814" s="30" t="s">
        <v>37</v>
      </c>
      <c r="P814" s="2"/>
      <c r="Q814" s="2"/>
      <c r="R814" s="2"/>
      <c r="S814" s="2"/>
    </row>
    <row r="815" spans="2:19" x14ac:dyDescent="0.35">
      <c r="B815" s="30" t="s">
        <v>61</v>
      </c>
      <c r="C815" s="30" t="s">
        <v>62</v>
      </c>
      <c r="D815" s="30" t="s">
        <v>7</v>
      </c>
      <c r="E815" s="30" t="s">
        <v>113</v>
      </c>
      <c r="F815" s="30"/>
      <c r="G815" s="30"/>
      <c r="H815" s="30" t="s">
        <v>188</v>
      </c>
      <c r="I815" s="30" t="s">
        <v>43</v>
      </c>
      <c r="J815" s="30">
        <f ca="1">DB!R809</f>
        <v>808</v>
      </c>
      <c r="K815" s="30">
        <f ca="1">DB!S809</f>
        <v>896</v>
      </c>
      <c r="L815" s="30">
        <f ca="1">DB!T809</f>
        <v>995</v>
      </c>
      <c r="M815" s="30">
        <f ca="1">DB!U809</f>
        <v>1206</v>
      </c>
      <c r="N815" s="30" t="s">
        <v>37</v>
      </c>
      <c r="P815" s="2"/>
      <c r="Q815" s="2"/>
      <c r="R815" s="2"/>
      <c r="S815" s="2"/>
    </row>
    <row r="816" spans="2:19" x14ac:dyDescent="0.35">
      <c r="B816" s="30" t="s">
        <v>61</v>
      </c>
      <c r="C816" s="30" t="s">
        <v>62</v>
      </c>
      <c r="D816" s="30" t="s">
        <v>7</v>
      </c>
      <c r="E816" s="30" t="s">
        <v>113</v>
      </c>
      <c r="F816" s="30"/>
      <c r="G816" s="30"/>
      <c r="H816" s="30" t="s">
        <v>188</v>
      </c>
      <c r="I816" s="30" t="s">
        <v>44</v>
      </c>
      <c r="J816" s="30">
        <f ca="1">DB!R810</f>
        <v>808</v>
      </c>
      <c r="K816" s="30">
        <f ca="1">DB!S810</f>
        <v>896</v>
      </c>
      <c r="L816" s="30">
        <f ca="1">DB!T810</f>
        <v>995</v>
      </c>
      <c r="M816" s="30">
        <f ca="1">DB!U810</f>
        <v>1206</v>
      </c>
      <c r="N816" s="30" t="s">
        <v>37</v>
      </c>
      <c r="P816" s="2"/>
      <c r="Q816" s="2"/>
      <c r="R816" s="2"/>
      <c r="S816" s="2"/>
    </row>
    <row r="817" spans="2:19" x14ac:dyDescent="0.35">
      <c r="B817" s="30" t="s">
        <v>61</v>
      </c>
      <c r="C817" s="30" t="s">
        <v>62</v>
      </c>
      <c r="D817" s="30" t="s">
        <v>7</v>
      </c>
      <c r="E817" s="30" t="s">
        <v>114</v>
      </c>
      <c r="F817" s="30"/>
      <c r="G817" s="30"/>
      <c r="H817" s="30" t="s">
        <v>188</v>
      </c>
      <c r="I817" s="30" t="s">
        <v>14</v>
      </c>
      <c r="J817" s="30">
        <f ca="1">DB!R811</f>
        <v>822</v>
      </c>
      <c r="K817" s="30">
        <f ca="1">DB!S811</f>
        <v>913</v>
      </c>
      <c r="L817" s="30">
        <f ca="1">DB!T811</f>
        <v>1014</v>
      </c>
      <c r="M817" s="30">
        <f ca="1">DB!U811</f>
        <v>1236</v>
      </c>
      <c r="N817" s="30" t="s">
        <v>37</v>
      </c>
      <c r="P817" s="2"/>
      <c r="Q817" s="2"/>
      <c r="R817" s="2"/>
      <c r="S817" s="2"/>
    </row>
    <row r="818" spans="2:19" x14ac:dyDescent="0.35">
      <c r="B818" s="30" t="s">
        <v>61</v>
      </c>
      <c r="C818" s="30" t="s">
        <v>62</v>
      </c>
      <c r="D818" s="30" t="s">
        <v>7</v>
      </c>
      <c r="E818" s="30" t="s">
        <v>114</v>
      </c>
      <c r="F818" s="30"/>
      <c r="G818" s="30"/>
      <c r="H818" s="30" t="s">
        <v>188</v>
      </c>
      <c r="I818" s="30" t="s">
        <v>115</v>
      </c>
      <c r="J818" s="30">
        <f ca="1">DB!R812</f>
        <v>822</v>
      </c>
      <c r="K818" s="30">
        <f ca="1">DB!S812</f>
        <v>913</v>
      </c>
      <c r="L818" s="30">
        <f ca="1">DB!T812</f>
        <v>1014</v>
      </c>
      <c r="M818" s="30">
        <f ca="1">DB!U812</f>
        <v>1236</v>
      </c>
      <c r="N818" s="30" t="s">
        <v>37</v>
      </c>
      <c r="P818" s="2"/>
      <c r="Q818" s="2"/>
      <c r="R818" s="2"/>
      <c r="S818" s="2"/>
    </row>
    <row r="819" spans="2:19" x14ac:dyDescent="0.35">
      <c r="B819" s="30" t="s">
        <v>61</v>
      </c>
      <c r="C819" s="30" t="s">
        <v>62</v>
      </c>
      <c r="D819" s="30" t="s">
        <v>7</v>
      </c>
      <c r="E819" s="30" t="s">
        <v>114</v>
      </c>
      <c r="F819" s="30"/>
      <c r="G819" s="30"/>
      <c r="H819" s="30" t="s">
        <v>188</v>
      </c>
      <c r="I819" s="30" t="s">
        <v>15</v>
      </c>
      <c r="J819" s="30">
        <f ca="1">DB!R813</f>
        <v>822</v>
      </c>
      <c r="K819" s="30">
        <f ca="1">DB!S813</f>
        <v>913</v>
      </c>
      <c r="L819" s="30">
        <f ca="1">DB!T813</f>
        <v>1014</v>
      </c>
      <c r="M819" s="30">
        <f ca="1">DB!U813</f>
        <v>1236</v>
      </c>
      <c r="N819" s="30" t="s">
        <v>37</v>
      </c>
      <c r="P819" s="2"/>
      <c r="Q819" s="2"/>
      <c r="R819" s="2"/>
      <c r="S819" s="2"/>
    </row>
    <row r="820" spans="2:19" x14ac:dyDescent="0.35">
      <c r="B820" s="30" t="s">
        <v>61</v>
      </c>
      <c r="C820" s="30" t="s">
        <v>62</v>
      </c>
      <c r="D820" s="30" t="s">
        <v>7</v>
      </c>
      <c r="E820" s="30" t="s">
        <v>116</v>
      </c>
      <c r="F820" s="30"/>
      <c r="G820" s="30"/>
      <c r="H820" s="30" t="s">
        <v>188</v>
      </c>
      <c r="I820" s="30" t="s">
        <v>45</v>
      </c>
      <c r="J820" s="30">
        <f ca="1">DB!R814</f>
        <v>750</v>
      </c>
      <c r="K820" s="30">
        <f ca="1">DB!S814</f>
        <v>833</v>
      </c>
      <c r="L820" s="30">
        <f ca="1">DB!T814</f>
        <v>925</v>
      </c>
      <c r="M820" s="30">
        <f ca="1">DB!U814</f>
        <v>1022</v>
      </c>
      <c r="N820" s="30" t="s">
        <v>37</v>
      </c>
      <c r="P820" s="2"/>
      <c r="Q820" s="2"/>
      <c r="R820" s="2"/>
      <c r="S820" s="2"/>
    </row>
    <row r="821" spans="2:19" x14ac:dyDescent="0.35">
      <c r="B821" s="30" t="s">
        <v>61</v>
      </c>
      <c r="C821" s="30" t="s">
        <v>62</v>
      </c>
      <c r="D821" s="30" t="s">
        <v>7</v>
      </c>
      <c r="E821" s="30" t="s">
        <v>116</v>
      </c>
      <c r="F821" s="30"/>
      <c r="G821" s="30"/>
      <c r="H821" s="30" t="s">
        <v>188</v>
      </c>
      <c r="I821" s="30" t="s">
        <v>117</v>
      </c>
      <c r="J821" s="30">
        <f ca="1">DB!R815</f>
        <v>750</v>
      </c>
      <c r="K821" s="30">
        <f ca="1">DB!S815</f>
        <v>833</v>
      </c>
      <c r="L821" s="30">
        <f ca="1">DB!T815</f>
        <v>925</v>
      </c>
      <c r="M821" s="30">
        <f ca="1">DB!U815</f>
        <v>1022</v>
      </c>
      <c r="N821" s="30" t="s">
        <v>37</v>
      </c>
      <c r="P821" s="2"/>
      <c r="Q821" s="2"/>
      <c r="R821" s="2"/>
      <c r="S821" s="2"/>
    </row>
    <row r="822" spans="2:19" x14ac:dyDescent="0.35">
      <c r="B822" s="30" t="s">
        <v>61</v>
      </c>
      <c r="C822" s="30" t="s">
        <v>62</v>
      </c>
      <c r="D822" s="30" t="s">
        <v>7</v>
      </c>
      <c r="E822" s="30" t="s">
        <v>116</v>
      </c>
      <c r="F822" s="30"/>
      <c r="G822" s="30"/>
      <c r="H822" s="30" t="s">
        <v>188</v>
      </c>
      <c r="I822" s="30" t="s">
        <v>16</v>
      </c>
      <c r="J822" s="30">
        <f ca="1">DB!R816</f>
        <v>750</v>
      </c>
      <c r="K822" s="30">
        <f ca="1">DB!S816</f>
        <v>833</v>
      </c>
      <c r="L822" s="30">
        <f ca="1">DB!T816</f>
        <v>925</v>
      </c>
      <c r="M822" s="30">
        <f ca="1">DB!U816</f>
        <v>1022</v>
      </c>
      <c r="N822" s="30" t="s">
        <v>37</v>
      </c>
      <c r="P822" s="2"/>
      <c r="Q822" s="2"/>
      <c r="R822" s="2"/>
      <c r="S822" s="2"/>
    </row>
    <row r="823" spans="2:19" x14ac:dyDescent="0.35">
      <c r="B823" s="30" t="s">
        <v>61</v>
      </c>
      <c r="C823" s="30" t="s">
        <v>62</v>
      </c>
      <c r="D823" s="30" t="s">
        <v>7</v>
      </c>
      <c r="E823" s="30" t="s">
        <v>46</v>
      </c>
      <c r="F823" s="30"/>
      <c r="G823" s="30"/>
      <c r="H823" s="30" t="s">
        <v>188</v>
      </c>
      <c r="I823" s="30" t="s">
        <v>47</v>
      </c>
      <c r="J823" s="30">
        <f ca="1">DB!R817</f>
        <v>302</v>
      </c>
      <c r="K823" s="30">
        <f ca="1">DB!S817</f>
        <v>335</v>
      </c>
      <c r="L823" s="30">
        <f ca="1">DB!T817</f>
        <v>445</v>
      </c>
      <c r="M823" s="30">
        <f ca="1">DB!U817</f>
        <v>554</v>
      </c>
      <c r="N823" s="30" t="s">
        <v>37</v>
      </c>
      <c r="P823" s="2"/>
      <c r="Q823" s="2"/>
      <c r="R823" s="2"/>
      <c r="S823" s="2"/>
    </row>
    <row r="824" spans="2:19" x14ac:dyDescent="0.35">
      <c r="B824" s="30" t="s">
        <v>125</v>
      </c>
      <c r="C824" s="30" t="s">
        <v>126</v>
      </c>
      <c r="D824" s="30" t="s">
        <v>1</v>
      </c>
      <c r="E824" s="30" t="s">
        <v>36</v>
      </c>
      <c r="F824" s="30"/>
      <c r="G824" s="30"/>
      <c r="H824" s="30" t="s">
        <v>188</v>
      </c>
      <c r="I824" s="30" t="s">
        <v>9</v>
      </c>
      <c r="J824" s="30">
        <f ca="1">DB!R818</f>
        <v>854</v>
      </c>
      <c r="K824" s="30">
        <f ca="1">DB!S818</f>
        <v>948</v>
      </c>
      <c r="L824" s="30">
        <f ca="1">DB!T818</f>
        <v>1054</v>
      </c>
      <c r="M824" s="30">
        <f ca="1">DB!U818</f>
        <v>1220</v>
      </c>
      <c r="N824" s="30" t="s">
        <v>37</v>
      </c>
      <c r="P824" s="2"/>
      <c r="Q824" s="2"/>
      <c r="R824" s="2"/>
      <c r="S824" s="2"/>
    </row>
    <row r="825" spans="2:19" x14ac:dyDescent="0.35">
      <c r="B825" s="30" t="s">
        <v>125</v>
      </c>
      <c r="C825" s="30" t="s">
        <v>126</v>
      </c>
      <c r="D825" s="30" t="s">
        <v>1</v>
      </c>
      <c r="E825" s="30" t="s">
        <v>36</v>
      </c>
      <c r="F825" s="30"/>
      <c r="G825" s="30"/>
      <c r="H825" s="30" t="s">
        <v>188</v>
      </c>
      <c r="I825" s="30" t="s">
        <v>106</v>
      </c>
      <c r="J825" s="30">
        <f ca="1">DB!R819</f>
        <v>854</v>
      </c>
      <c r="K825" s="30">
        <f ca="1">DB!S819</f>
        <v>948</v>
      </c>
      <c r="L825" s="30">
        <f ca="1">DB!T819</f>
        <v>1054</v>
      </c>
      <c r="M825" s="30">
        <f ca="1">DB!U819</f>
        <v>1220</v>
      </c>
      <c r="N825" s="30" t="s">
        <v>37</v>
      </c>
      <c r="P825" s="2"/>
      <c r="Q825" s="2"/>
      <c r="R825" s="2"/>
      <c r="S825" s="2"/>
    </row>
    <row r="826" spans="2:19" x14ac:dyDescent="0.35">
      <c r="B826" s="30" t="s">
        <v>125</v>
      </c>
      <c r="C826" s="30" t="s">
        <v>126</v>
      </c>
      <c r="D826" s="30" t="s">
        <v>1</v>
      </c>
      <c r="E826" s="30" t="s">
        <v>36</v>
      </c>
      <c r="F826" s="30"/>
      <c r="G826" s="30"/>
      <c r="H826" s="30" t="s">
        <v>188</v>
      </c>
      <c r="I826" s="30" t="s">
        <v>107</v>
      </c>
      <c r="J826" s="30">
        <f ca="1">DB!R820</f>
        <v>854</v>
      </c>
      <c r="K826" s="30">
        <f ca="1">DB!S820</f>
        <v>948</v>
      </c>
      <c r="L826" s="30">
        <f ca="1">DB!T820</f>
        <v>1054</v>
      </c>
      <c r="M826" s="30">
        <f ca="1">DB!U820</f>
        <v>1220</v>
      </c>
      <c r="N826" s="30" t="s">
        <v>37</v>
      </c>
      <c r="P826" s="2"/>
      <c r="Q826" s="2"/>
      <c r="R826" s="2"/>
      <c r="S826" s="2"/>
    </row>
    <row r="827" spans="2:19" x14ac:dyDescent="0.35">
      <c r="B827" s="30" t="s">
        <v>125</v>
      </c>
      <c r="C827" s="30" t="s">
        <v>126</v>
      </c>
      <c r="D827" s="30" t="s">
        <v>1</v>
      </c>
      <c r="E827" s="30" t="s">
        <v>36</v>
      </c>
      <c r="F827" s="30"/>
      <c r="G827" s="30"/>
      <c r="H827" s="30" t="s">
        <v>188</v>
      </c>
      <c r="I827" s="30" t="s">
        <v>108</v>
      </c>
      <c r="J827" s="30">
        <f ca="1">DB!R821</f>
        <v>854</v>
      </c>
      <c r="K827" s="30">
        <f ca="1">DB!S821</f>
        <v>948</v>
      </c>
      <c r="L827" s="30">
        <f ca="1">DB!T821</f>
        <v>1054</v>
      </c>
      <c r="M827" s="30">
        <f ca="1">DB!U821</f>
        <v>1220</v>
      </c>
      <c r="N827" s="30" t="s">
        <v>37</v>
      </c>
      <c r="P827" s="2"/>
      <c r="Q827" s="2"/>
      <c r="R827" s="2"/>
      <c r="S827" s="2"/>
    </row>
    <row r="828" spans="2:19" x14ac:dyDescent="0.35">
      <c r="B828" s="30" t="s">
        <v>125</v>
      </c>
      <c r="C828" s="30" t="s">
        <v>126</v>
      </c>
      <c r="D828" s="30" t="s">
        <v>1</v>
      </c>
      <c r="E828" s="30" t="s">
        <v>38</v>
      </c>
      <c r="F828" s="30"/>
      <c r="G828" s="30"/>
      <c r="H828" s="30" t="s">
        <v>188</v>
      </c>
      <c r="I828" s="30" t="s">
        <v>10</v>
      </c>
      <c r="J828" s="30">
        <f ca="1">DB!R822</f>
        <v>854</v>
      </c>
      <c r="K828" s="30">
        <f ca="1">DB!S822</f>
        <v>948</v>
      </c>
      <c r="L828" s="30">
        <f ca="1">DB!T822</f>
        <v>1054</v>
      </c>
      <c r="M828" s="30">
        <f ca="1">DB!U822</f>
        <v>1220</v>
      </c>
      <c r="N828" s="30" t="s">
        <v>37</v>
      </c>
      <c r="P828" s="2"/>
      <c r="Q828" s="2"/>
      <c r="R828" s="2"/>
      <c r="S828" s="2"/>
    </row>
    <row r="829" spans="2:19" x14ac:dyDescent="0.35">
      <c r="B829" s="30" t="s">
        <v>125</v>
      </c>
      <c r="C829" s="30" t="s">
        <v>126</v>
      </c>
      <c r="D829" s="30" t="s">
        <v>1</v>
      </c>
      <c r="E829" s="30" t="s">
        <v>38</v>
      </c>
      <c r="F829" s="30"/>
      <c r="G829" s="30"/>
      <c r="H829" s="30" t="s">
        <v>188</v>
      </c>
      <c r="I829" s="30" t="s">
        <v>11</v>
      </c>
      <c r="J829" s="30">
        <f ca="1">DB!R823</f>
        <v>854</v>
      </c>
      <c r="K829" s="30">
        <f ca="1">DB!S823</f>
        <v>948</v>
      </c>
      <c r="L829" s="30">
        <f ca="1">DB!T823</f>
        <v>1054</v>
      </c>
      <c r="M829" s="30">
        <f ca="1">DB!U823</f>
        <v>1220</v>
      </c>
      <c r="N829" s="30" t="s">
        <v>37</v>
      </c>
      <c r="P829" s="2"/>
      <c r="Q829" s="2"/>
      <c r="R829" s="2"/>
      <c r="S829" s="2"/>
    </row>
    <row r="830" spans="2:19" x14ac:dyDescent="0.35">
      <c r="B830" s="30" t="s">
        <v>125</v>
      </c>
      <c r="C830" s="30" t="s">
        <v>126</v>
      </c>
      <c r="D830" s="30" t="s">
        <v>1</v>
      </c>
      <c r="E830" s="30" t="s">
        <v>38</v>
      </c>
      <c r="F830" s="30"/>
      <c r="G830" s="30"/>
      <c r="H830" s="30" t="s">
        <v>188</v>
      </c>
      <c r="I830" s="30" t="s">
        <v>109</v>
      </c>
      <c r="J830" s="30">
        <f ca="1">DB!R824</f>
        <v>854</v>
      </c>
      <c r="K830" s="30">
        <f ca="1">DB!S824</f>
        <v>948</v>
      </c>
      <c r="L830" s="30">
        <f ca="1">DB!T824</f>
        <v>1054</v>
      </c>
      <c r="M830" s="30">
        <f ca="1">DB!U824</f>
        <v>1220</v>
      </c>
      <c r="N830" s="30" t="s">
        <v>37</v>
      </c>
      <c r="P830" s="2"/>
      <c r="Q830" s="2"/>
      <c r="R830" s="2"/>
      <c r="S830" s="2"/>
    </row>
    <row r="831" spans="2:19" x14ac:dyDescent="0.35">
      <c r="B831" s="30" t="s">
        <v>125</v>
      </c>
      <c r="C831" s="30" t="s">
        <v>126</v>
      </c>
      <c r="D831" s="30" t="s">
        <v>1</v>
      </c>
      <c r="E831" s="30" t="s">
        <v>38</v>
      </c>
      <c r="F831" s="30"/>
      <c r="G831" s="30"/>
      <c r="H831" s="30" t="s">
        <v>188</v>
      </c>
      <c r="I831" s="30" t="s">
        <v>110</v>
      </c>
      <c r="J831" s="30">
        <f ca="1">DB!R825</f>
        <v>854</v>
      </c>
      <c r="K831" s="30">
        <f ca="1">DB!S825</f>
        <v>948</v>
      </c>
      <c r="L831" s="30">
        <f ca="1">DB!T825</f>
        <v>1054</v>
      </c>
      <c r="M831" s="30">
        <f ca="1">DB!U825</f>
        <v>1220</v>
      </c>
      <c r="N831" s="30" t="s">
        <v>37</v>
      </c>
      <c r="P831" s="2"/>
      <c r="Q831" s="2"/>
      <c r="R831" s="2"/>
      <c r="S831" s="2"/>
    </row>
    <row r="832" spans="2:19" x14ac:dyDescent="0.35">
      <c r="B832" s="30" t="s">
        <v>125</v>
      </c>
      <c r="C832" s="30" t="s">
        <v>126</v>
      </c>
      <c r="D832" s="30" t="s">
        <v>1</v>
      </c>
      <c r="E832" s="30" t="s">
        <v>39</v>
      </c>
      <c r="F832" s="30"/>
      <c r="G832" s="30"/>
      <c r="H832" s="30" t="s">
        <v>188</v>
      </c>
      <c r="I832" s="30" t="s">
        <v>111</v>
      </c>
      <c r="J832" s="30">
        <f ca="1">DB!R826</f>
        <v>809</v>
      </c>
      <c r="K832" s="30">
        <f ca="1">DB!S826</f>
        <v>899</v>
      </c>
      <c r="L832" s="30">
        <f ca="1">DB!T826</f>
        <v>998</v>
      </c>
      <c r="M832" s="30">
        <f ca="1">DB!U826</f>
        <v>1054</v>
      </c>
      <c r="N832" s="30" t="s">
        <v>37</v>
      </c>
      <c r="P832" s="2"/>
      <c r="Q832" s="2"/>
      <c r="R832" s="2"/>
      <c r="S832" s="2"/>
    </row>
    <row r="833" spans="2:19" x14ac:dyDescent="0.35">
      <c r="B833" s="30" t="s">
        <v>125</v>
      </c>
      <c r="C833" s="30" t="s">
        <v>126</v>
      </c>
      <c r="D833" s="30" t="s">
        <v>1</v>
      </c>
      <c r="E833" s="30" t="s">
        <v>39</v>
      </c>
      <c r="F833" s="30"/>
      <c r="G833" s="30"/>
      <c r="H833" s="30" t="s">
        <v>188</v>
      </c>
      <c r="I833" s="30" t="s">
        <v>112</v>
      </c>
      <c r="J833" s="30">
        <f ca="1">DB!R827</f>
        <v>809</v>
      </c>
      <c r="K833" s="30">
        <f ca="1">DB!S827</f>
        <v>899</v>
      </c>
      <c r="L833" s="30">
        <f ca="1">DB!T827</f>
        <v>998</v>
      </c>
      <c r="M833" s="30">
        <f ca="1">DB!U827</f>
        <v>1054</v>
      </c>
      <c r="N833" s="30" t="s">
        <v>37</v>
      </c>
      <c r="P833" s="2"/>
      <c r="Q833" s="2"/>
      <c r="R833" s="2"/>
      <c r="S833" s="2"/>
    </row>
    <row r="834" spans="2:19" x14ac:dyDescent="0.35">
      <c r="B834" s="30" t="s">
        <v>125</v>
      </c>
      <c r="C834" s="30" t="s">
        <v>126</v>
      </c>
      <c r="D834" s="30" t="s">
        <v>1</v>
      </c>
      <c r="E834" s="30" t="s">
        <v>39</v>
      </c>
      <c r="F834" s="30"/>
      <c r="G834" s="30"/>
      <c r="H834" s="30" t="s">
        <v>188</v>
      </c>
      <c r="I834" s="30" t="s">
        <v>12</v>
      </c>
      <c r="J834" s="30">
        <f ca="1">DB!R828</f>
        <v>809</v>
      </c>
      <c r="K834" s="30">
        <f ca="1">DB!S828</f>
        <v>899</v>
      </c>
      <c r="L834" s="30">
        <f ca="1">DB!T828</f>
        <v>998</v>
      </c>
      <c r="M834" s="30">
        <f ca="1">DB!U828</f>
        <v>1054</v>
      </c>
      <c r="N834" s="30" t="s">
        <v>37</v>
      </c>
      <c r="P834" s="2"/>
      <c r="Q834" s="2"/>
      <c r="R834" s="2"/>
      <c r="S834" s="2"/>
    </row>
    <row r="835" spans="2:19" x14ac:dyDescent="0.35">
      <c r="B835" s="30" t="s">
        <v>125</v>
      </c>
      <c r="C835" s="30" t="s">
        <v>126</v>
      </c>
      <c r="D835" s="30" t="s">
        <v>1</v>
      </c>
      <c r="E835" s="30" t="s">
        <v>39</v>
      </c>
      <c r="F835" s="30"/>
      <c r="G835" s="30"/>
      <c r="H835" s="30" t="s">
        <v>188</v>
      </c>
      <c r="I835" s="30" t="s">
        <v>13</v>
      </c>
      <c r="J835" s="30">
        <f ca="1">DB!R829</f>
        <v>809</v>
      </c>
      <c r="K835" s="30">
        <f ca="1">DB!S829</f>
        <v>899</v>
      </c>
      <c r="L835" s="30">
        <f ca="1">DB!T829</f>
        <v>998</v>
      </c>
      <c r="M835" s="30">
        <f ca="1">DB!U829</f>
        <v>1054</v>
      </c>
      <c r="N835" s="30" t="s">
        <v>37</v>
      </c>
      <c r="P835" s="2"/>
      <c r="Q835" s="2"/>
      <c r="R835" s="2"/>
      <c r="S835" s="2"/>
    </row>
    <row r="836" spans="2:19" x14ac:dyDescent="0.35">
      <c r="B836" s="30" t="s">
        <v>125</v>
      </c>
      <c r="C836" s="30" t="s">
        <v>126</v>
      </c>
      <c r="D836" s="30" t="s">
        <v>1</v>
      </c>
      <c r="E836" s="30" t="s">
        <v>113</v>
      </c>
      <c r="F836" s="30"/>
      <c r="G836" s="30"/>
      <c r="H836" s="30" t="s">
        <v>188</v>
      </c>
      <c r="I836" s="30" t="s">
        <v>40</v>
      </c>
      <c r="J836" s="30">
        <f ca="1">DB!R830</f>
        <v>854</v>
      </c>
      <c r="K836" s="30">
        <f ca="1">DB!S830</f>
        <v>948</v>
      </c>
      <c r="L836" s="30">
        <f ca="1">DB!T830</f>
        <v>1054</v>
      </c>
      <c r="M836" s="30">
        <f ca="1">DB!U830</f>
        <v>1220</v>
      </c>
      <c r="N836" s="30" t="s">
        <v>37</v>
      </c>
      <c r="P836" s="2"/>
      <c r="Q836" s="2"/>
      <c r="R836" s="2"/>
      <c r="S836" s="2"/>
    </row>
    <row r="837" spans="2:19" x14ac:dyDescent="0.35">
      <c r="B837" s="30" t="s">
        <v>125</v>
      </c>
      <c r="C837" s="30" t="s">
        <v>126</v>
      </c>
      <c r="D837" s="30" t="s">
        <v>1</v>
      </c>
      <c r="E837" s="30" t="s">
        <v>113</v>
      </c>
      <c r="F837" s="30"/>
      <c r="G837" s="30"/>
      <c r="H837" s="30" t="s">
        <v>188</v>
      </c>
      <c r="I837" s="30" t="s">
        <v>41</v>
      </c>
      <c r="J837" s="30">
        <f ca="1">DB!R831</f>
        <v>854</v>
      </c>
      <c r="K837" s="30">
        <f ca="1">DB!S831</f>
        <v>948</v>
      </c>
      <c r="L837" s="30">
        <f ca="1">DB!T831</f>
        <v>1054</v>
      </c>
      <c r="M837" s="30">
        <f ca="1">DB!U831</f>
        <v>1220</v>
      </c>
      <c r="N837" s="30" t="s">
        <v>37</v>
      </c>
      <c r="P837" s="2"/>
      <c r="Q837" s="2"/>
      <c r="R837" s="2"/>
      <c r="S837" s="2"/>
    </row>
    <row r="838" spans="2:19" x14ac:dyDescent="0.35">
      <c r="B838" s="30" t="s">
        <v>125</v>
      </c>
      <c r="C838" s="30" t="s">
        <v>126</v>
      </c>
      <c r="D838" s="30" t="s">
        <v>1</v>
      </c>
      <c r="E838" s="30" t="s">
        <v>113</v>
      </c>
      <c r="F838" s="30"/>
      <c r="G838" s="30"/>
      <c r="H838" s="30" t="s">
        <v>188</v>
      </c>
      <c r="I838" s="30" t="s">
        <v>42</v>
      </c>
      <c r="J838" s="30">
        <f ca="1">DB!R832</f>
        <v>854</v>
      </c>
      <c r="K838" s="30">
        <f ca="1">DB!S832</f>
        <v>948</v>
      </c>
      <c r="L838" s="30">
        <f ca="1">DB!T832</f>
        <v>1054</v>
      </c>
      <c r="M838" s="30">
        <f ca="1">DB!U832</f>
        <v>1220</v>
      </c>
      <c r="N838" s="30" t="s">
        <v>37</v>
      </c>
      <c r="P838" s="2"/>
      <c r="Q838" s="2"/>
      <c r="R838" s="2"/>
      <c r="S838" s="2"/>
    </row>
    <row r="839" spans="2:19" x14ac:dyDescent="0.35">
      <c r="B839" s="30" t="s">
        <v>125</v>
      </c>
      <c r="C839" s="30" t="s">
        <v>126</v>
      </c>
      <c r="D839" s="30" t="s">
        <v>1</v>
      </c>
      <c r="E839" s="30" t="s">
        <v>113</v>
      </c>
      <c r="F839" s="30"/>
      <c r="G839" s="30"/>
      <c r="H839" s="30" t="s">
        <v>188</v>
      </c>
      <c r="I839" s="30" t="s">
        <v>43</v>
      </c>
      <c r="J839" s="30">
        <f ca="1">DB!R833</f>
        <v>854</v>
      </c>
      <c r="K839" s="30">
        <f ca="1">DB!S833</f>
        <v>948</v>
      </c>
      <c r="L839" s="30">
        <f ca="1">DB!T833</f>
        <v>1054</v>
      </c>
      <c r="M839" s="30">
        <f ca="1">DB!U833</f>
        <v>1220</v>
      </c>
      <c r="N839" s="30" t="s">
        <v>37</v>
      </c>
      <c r="P839" s="2"/>
      <c r="Q839" s="2"/>
      <c r="R839" s="2"/>
      <c r="S839" s="2"/>
    </row>
    <row r="840" spans="2:19" x14ac:dyDescent="0.35">
      <c r="B840" s="30" t="s">
        <v>125</v>
      </c>
      <c r="C840" s="30" t="s">
        <v>126</v>
      </c>
      <c r="D840" s="30" t="s">
        <v>1</v>
      </c>
      <c r="E840" s="30" t="s">
        <v>113</v>
      </c>
      <c r="F840" s="30"/>
      <c r="G840" s="30"/>
      <c r="H840" s="30" t="s">
        <v>188</v>
      </c>
      <c r="I840" s="30" t="s">
        <v>44</v>
      </c>
      <c r="J840" s="30">
        <f ca="1">DB!R834</f>
        <v>854</v>
      </c>
      <c r="K840" s="30">
        <f ca="1">DB!S834</f>
        <v>948</v>
      </c>
      <c r="L840" s="30">
        <f ca="1">DB!T834</f>
        <v>1054</v>
      </c>
      <c r="M840" s="30">
        <f ca="1">DB!U834</f>
        <v>1220</v>
      </c>
      <c r="N840" s="30" t="s">
        <v>37</v>
      </c>
      <c r="P840" s="2"/>
      <c r="Q840" s="2"/>
      <c r="R840" s="2"/>
      <c r="S840" s="2"/>
    </row>
    <row r="841" spans="2:19" x14ac:dyDescent="0.35">
      <c r="B841" s="30" t="s">
        <v>125</v>
      </c>
      <c r="C841" s="30" t="s">
        <v>126</v>
      </c>
      <c r="D841" s="30" t="s">
        <v>1</v>
      </c>
      <c r="E841" s="30" t="s">
        <v>114</v>
      </c>
      <c r="F841" s="30"/>
      <c r="G841" s="30"/>
      <c r="H841" s="30" t="s">
        <v>188</v>
      </c>
      <c r="I841" s="30" t="s">
        <v>14</v>
      </c>
      <c r="J841" s="30">
        <f ca="1">DB!R835</f>
        <v>854</v>
      </c>
      <c r="K841" s="30">
        <f ca="1">DB!S835</f>
        <v>948</v>
      </c>
      <c r="L841" s="30">
        <f ca="1">DB!T835</f>
        <v>1054</v>
      </c>
      <c r="M841" s="30">
        <f ca="1">DB!U835</f>
        <v>1220</v>
      </c>
      <c r="N841" s="30" t="s">
        <v>37</v>
      </c>
      <c r="P841" s="2"/>
      <c r="Q841" s="2"/>
      <c r="R841" s="2"/>
      <c r="S841" s="2"/>
    </row>
    <row r="842" spans="2:19" x14ac:dyDescent="0.35">
      <c r="B842" s="30" t="s">
        <v>125</v>
      </c>
      <c r="C842" s="30" t="s">
        <v>126</v>
      </c>
      <c r="D842" s="30" t="s">
        <v>1</v>
      </c>
      <c r="E842" s="30" t="s">
        <v>114</v>
      </c>
      <c r="F842" s="30"/>
      <c r="G842" s="30"/>
      <c r="H842" s="30" t="s">
        <v>188</v>
      </c>
      <c r="I842" s="30" t="s">
        <v>115</v>
      </c>
      <c r="J842" s="30">
        <f ca="1">DB!R836</f>
        <v>854</v>
      </c>
      <c r="K842" s="30">
        <f ca="1">DB!S836</f>
        <v>948</v>
      </c>
      <c r="L842" s="30">
        <f ca="1">DB!T836</f>
        <v>1054</v>
      </c>
      <c r="M842" s="30">
        <f ca="1">DB!U836</f>
        <v>1220</v>
      </c>
      <c r="N842" s="30" t="s">
        <v>37</v>
      </c>
      <c r="P842" s="2"/>
      <c r="Q842" s="2"/>
      <c r="R842" s="2"/>
      <c r="S842" s="2"/>
    </row>
    <row r="843" spans="2:19" x14ac:dyDescent="0.35">
      <c r="B843" s="30" t="s">
        <v>125</v>
      </c>
      <c r="C843" s="30" t="s">
        <v>126</v>
      </c>
      <c r="D843" s="30" t="s">
        <v>1</v>
      </c>
      <c r="E843" s="30" t="s">
        <v>114</v>
      </c>
      <c r="F843" s="30"/>
      <c r="G843" s="30"/>
      <c r="H843" s="30" t="s">
        <v>188</v>
      </c>
      <c r="I843" s="30" t="s">
        <v>15</v>
      </c>
      <c r="J843" s="30">
        <f ca="1">DB!R837</f>
        <v>854</v>
      </c>
      <c r="K843" s="30">
        <f ca="1">DB!S837</f>
        <v>948</v>
      </c>
      <c r="L843" s="30">
        <f ca="1">DB!T837</f>
        <v>1054</v>
      </c>
      <c r="M843" s="30">
        <f ca="1">DB!U837</f>
        <v>1220</v>
      </c>
      <c r="N843" s="30" t="s">
        <v>37</v>
      </c>
      <c r="P843" s="2"/>
      <c r="Q843" s="2"/>
      <c r="R843" s="2"/>
      <c r="S843" s="2"/>
    </row>
    <row r="844" spans="2:19" x14ac:dyDescent="0.35">
      <c r="B844" s="30" t="s">
        <v>125</v>
      </c>
      <c r="C844" s="30" t="s">
        <v>126</v>
      </c>
      <c r="D844" s="30" t="s">
        <v>1</v>
      </c>
      <c r="E844" s="30" t="s">
        <v>116</v>
      </c>
      <c r="F844" s="30"/>
      <c r="G844" s="30"/>
      <c r="H844" s="30" t="s">
        <v>188</v>
      </c>
      <c r="I844" s="30" t="s">
        <v>45</v>
      </c>
      <c r="J844" s="30">
        <f ca="1">DB!R838</f>
        <v>809</v>
      </c>
      <c r="K844" s="30">
        <f ca="1">DB!S838</f>
        <v>899</v>
      </c>
      <c r="L844" s="30">
        <f ca="1">DB!T838</f>
        <v>998</v>
      </c>
      <c r="M844" s="30">
        <f ca="1">DB!U838</f>
        <v>1054</v>
      </c>
      <c r="N844" s="30" t="s">
        <v>37</v>
      </c>
      <c r="P844" s="2"/>
      <c r="Q844" s="2"/>
      <c r="R844" s="2"/>
      <c r="S844" s="2"/>
    </row>
    <row r="845" spans="2:19" x14ac:dyDescent="0.35">
      <c r="B845" s="30" t="s">
        <v>125</v>
      </c>
      <c r="C845" s="30" t="s">
        <v>126</v>
      </c>
      <c r="D845" s="30" t="s">
        <v>1</v>
      </c>
      <c r="E845" s="30" t="s">
        <v>116</v>
      </c>
      <c r="F845" s="30"/>
      <c r="G845" s="30"/>
      <c r="H845" s="30" t="s">
        <v>188</v>
      </c>
      <c r="I845" s="30" t="s">
        <v>117</v>
      </c>
      <c r="J845" s="30">
        <f ca="1">DB!R839</f>
        <v>809</v>
      </c>
      <c r="K845" s="30">
        <f ca="1">DB!S839</f>
        <v>899</v>
      </c>
      <c r="L845" s="30">
        <f ca="1">DB!T839</f>
        <v>998</v>
      </c>
      <c r="M845" s="30">
        <f ca="1">DB!U839</f>
        <v>1054</v>
      </c>
      <c r="N845" s="30" t="s">
        <v>37</v>
      </c>
      <c r="P845" s="2"/>
      <c r="Q845" s="2"/>
      <c r="R845" s="2"/>
      <c r="S845" s="2"/>
    </row>
    <row r="846" spans="2:19" x14ac:dyDescent="0.35">
      <c r="B846" s="30" t="s">
        <v>125</v>
      </c>
      <c r="C846" s="30" t="s">
        <v>126</v>
      </c>
      <c r="D846" s="30" t="s">
        <v>1</v>
      </c>
      <c r="E846" s="30" t="s">
        <v>116</v>
      </c>
      <c r="F846" s="30"/>
      <c r="G846" s="30"/>
      <c r="H846" s="30" t="s">
        <v>188</v>
      </c>
      <c r="I846" s="30" t="s">
        <v>16</v>
      </c>
      <c r="J846" s="30">
        <f ca="1">DB!R840</f>
        <v>809</v>
      </c>
      <c r="K846" s="30">
        <f ca="1">DB!S840</f>
        <v>899</v>
      </c>
      <c r="L846" s="30">
        <f ca="1">DB!T840</f>
        <v>998</v>
      </c>
      <c r="M846" s="30">
        <f ca="1">DB!U840</f>
        <v>1054</v>
      </c>
      <c r="N846" s="30" t="s">
        <v>37</v>
      </c>
      <c r="P846" s="2"/>
      <c r="Q846" s="2"/>
      <c r="R846" s="2"/>
      <c r="S846" s="2"/>
    </row>
    <row r="847" spans="2:19" x14ac:dyDescent="0.35">
      <c r="B847" s="30" t="s">
        <v>125</v>
      </c>
      <c r="C847" s="30" t="s">
        <v>126</v>
      </c>
      <c r="D847" s="30" t="s">
        <v>1</v>
      </c>
      <c r="E847" s="30" t="s">
        <v>46</v>
      </c>
      <c r="F847" s="30"/>
      <c r="G847" s="30"/>
      <c r="H847" s="30" t="s">
        <v>188</v>
      </c>
      <c r="I847" s="30" t="s">
        <v>47</v>
      </c>
      <c r="J847" s="30">
        <f ca="1">DB!R841</f>
        <v>659</v>
      </c>
      <c r="K847" s="30">
        <f ca="1">DB!S841</f>
        <v>732</v>
      </c>
      <c r="L847" s="30">
        <f ca="1">DB!T841</f>
        <v>777</v>
      </c>
      <c r="M847" s="30">
        <f ca="1">DB!U841</f>
        <v>843</v>
      </c>
      <c r="N847" s="30" t="s">
        <v>37</v>
      </c>
      <c r="P847" s="2"/>
      <c r="Q847" s="2"/>
      <c r="R847" s="2"/>
      <c r="S847" s="2"/>
    </row>
    <row r="848" spans="2:19" x14ac:dyDescent="0.35">
      <c r="B848" s="30" t="s">
        <v>125</v>
      </c>
      <c r="C848" s="30" t="s">
        <v>126</v>
      </c>
      <c r="D848" s="30" t="s">
        <v>2</v>
      </c>
      <c r="E848" s="30" t="s">
        <v>36</v>
      </c>
      <c r="F848" s="30"/>
      <c r="G848" s="30"/>
      <c r="H848" s="30" t="s">
        <v>188</v>
      </c>
      <c r="I848" s="30" t="s">
        <v>9</v>
      </c>
      <c r="J848" s="30">
        <f ca="1">DB!R842</f>
        <v>854</v>
      </c>
      <c r="K848" s="30">
        <f ca="1">DB!S842</f>
        <v>948</v>
      </c>
      <c r="L848" s="30">
        <f ca="1">DB!T842</f>
        <v>1054</v>
      </c>
      <c r="M848" s="30">
        <f ca="1">DB!U842</f>
        <v>1220</v>
      </c>
      <c r="N848" s="30" t="s">
        <v>37</v>
      </c>
      <c r="P848" s="2"/>
      <c r="Q848" s="2"/>
      <c r="R848" s="2"/>
      <c r="S848" s="2"/>
    </row>
    <row r="849" spans="2:19" x14ac:dyDescent="0.35">
      <c r="B849" s="30" t="s">
        <v>125</v>
      </c>
      <c r="C849" s="30" t="s">
        <v>126</v>
      </c>
      <c r="D849" s="30" t="s">
        <v>2</v>
      </c>
      <c r="E849" s="30" t="s">
        <v>36</v>
      </c>
      <c r="F849" s="30"/>
      <c r="G849" s="30"/>
      <c r="H849" s="30" t="s">
        <v>188</v>
      </c>
      <c r="I849" s="30" t="s">
        <v>106</v>
      </c>
      <c r="J849" s="30">
        <f ca="1">DB!R843</f>
        <v>854</v>
      </c>
      <c r="K849" s="30">
        <f ca="1">DB!S843</f>
        <v>948</v>
      </c>
      <c r="L849" s="30">
        <f ca="1">DB!T843</f>
        <v>1054</v>
      </c>
      <c r="M849" s="30">
        <f ca="1">DB!U843</f>
        <v>1220</v>
      </c>
      <c r="N849" s="30" t="s">
        <v>37</v>
      </c>
      <c r="P849" s="2"/>
      <c r="Q849" s="2"/>
      <c r="R849" s="2"/>
      <c r="S849" s="2"/>
    </row>
    <row r="850" spans="2:19" x14ac:dyDescent="0.35">
      <c r="B850" s="30" t="s">
        <v>125</v>
      </c>
      <c r="C850" s="30" t="s">
        <v>126</v>
      </c>
      <c r="D850" s="30" t="s">
        <v>2</v>
      </c>
      <c r="E850" s="30" t="s">
        <v>36</v>
      </c>
      <c r="F850" s="30"/>
      <c r="G850" s="30"/>
      <c r="H850" s="30" t="s">
        <v>188</v>
      </c>
      <c r="I850" s="30" t="s">
        <v>107</v>
      </c>
      <c r="J850" s="30">
        <f ca="1">DB!R844</f>
        <v>854</v>
      </c>
      <c r="K850" s="30">
        <f ca="1">DB!S844</f>
        <v>948</v>
      </c>
      <c r="L850" s="30">
        <f ca="1">DB!T844</f>
        <v>1054</v>
      </c>
      <c r="M850" s="30">
        <f ca="1">DB!U844</f>
        <v>1220</v>
      </c>
      <c r="N850" s="30" t="s">
        <v>37</v>
      </c>
      <c r="P850" s="2"/>
      <c r="Q850" s="2"/>
      <c r="R850" s="2"/>
      <c r="S850" s="2"/>
    </row>
    <row r="851" spans="2:19" x14ac:dyDescent="0.35">
      <c r="B851" s="30" t="s">
        <v>125</v>
      </c>
      <c r="C851" s="30" t="s">
        <v>126</v>
      </c>
      <c r="D851" s="30" t="s">
        <v>2</v>
      </c>
      <c r="E851" s="30" t="s">
        <v>36</v>
      </c>
      <c r="F851" s="30"/>
      <c r="G851" s="30"/>
      <c r="H851" s="30" t="s">
        <v>188</v>
      </c>
      <c r="I851" s="30" t="s">
        <v>108</v>
      </c>
      <c r="J851" s="30">
        <f ca="1">DB!R845</f>
        <v>854</v>
      </c>
      <c r="K851" s="30">
        <f ca="1">DB!S845</f>
        <v>948</v>
      </c>
      <c r="L851" s="30">
        <f ca="1">DB!T845</f>
        <v>1054</v>
      </c>
      <c r="M851" s="30">
        <f ca="1">DB!U845</f>
        <v>1220</v>
      </c>
      <c r="N851" s="30" t="s">
        <v>37</v>
      </c>
      <c r="P851" s="2"/>
      <c r="Q851" s="2"/>
      <c r="R851" s="2"/>
      <c r="S851" s="2"/>
    </row>
    <row r="852" spans="2:19" x14ac:dyDescent="0.35">
      <c r="B852" s="30" t="s">
        <v>125</v>
      </c>
      <c r="C852" s="30" t="s">
        <v>126</v>
      </c>
      <c r="D852" s="30" t="s">
        <v>2</v>
      </c>
      <c r="E852" s="30" t="s">
        <v>38</v>
      </c>
      <c r="F852" s="30"/>
      <c r="G852" s="30"/>
      <c r="H852" s="30" t="s">
        <v>188</v>
      </c>
      <c r="I852" s="30" t="s">
        <v>10</v>
      </c>
      <c r="J852" s="30">
        <f ca="1">DB!R846</f>
        <v>854</v>
      </c>
      <c r="K852" s="30">
        <f ca="1">DB!S846</f>
        <v>948</v>
      </c>
      <c r="L852" s="30">
        <f ca="1">DB!T846</f>
        <v>1054</v>
      </c>
      <c r="M852" s="30">
        <f ca="1">DB!U846</f>
        <v>1220</v>
      </c>
      <c r="N852" s="30" t="s">
        <v>37</v>
      </c>
      <c r="P852" s="2"/>
      <c r="Q852" s="2"/>
      <c r="R852" s="2"/>
      <c r="S852" s="2"/>
    </row>
    <row r="853" spans="2:19" x14ac:dyDescent="0.35">
      <c r="B853" s="30" t="s">
        <v>125</v>
      </c>
      <c r="C853" s="30" t="s">
        <v>126</v>
      </c>
      <c r="D853" s="30" t="s">
        <v>2</v>
      </c>
      <c r="E853" s="30" t="s">
        <v>38</v>
      </c>
      <c r="F853" s="30"/>
      <c r="G853" s="30"/>
      <c r="H853" s="30" t="s">
        <v>188</v>
      </c>
      <c r="I853" s="30" t="s">
        <v>11</v>
      </c>
      <c r="J853" s="30">
        <f ca="1">DB!R847</f>
        <v>854</v>
      </c>
      <c r="K853" s="30">
        <f ca="1">DB!S847</f>
        <v>948</v>
      </c>
      <c r="L853" s="30">
        <f ca="1">DB!T847</f>
        <v>1054</v>
      </c>
      <c r="M853" s="30">
        <f ca="1">DB!U847</f>
        <v>1220</v>
      </c>
      <c r="N853" s="30" t="s">
        <v>37</v>
      </c>
      <c r="P853" s="2"/>
      <c r="Q853" s="2"/>
      <c r="R853" s="2"/>
      <c r="S853" s="2"/>
    </row>
    <row r="854" spans="2:19" x14ac:dyDescent="0.35">
      <c r="B854" s="30" t="s">
        <v>125</v>
      </c>
      <c r="C854" s="30" t="s">
        <v>126</v>
      </c>
      <c r="D854" s="30" t="s">
        <v>2</v>
      </c>
      <c r="E854" s="30" t="s">
        <v>38</v>
      </c>
      <c r="F854" s="30"/>
      <c r="G854" s="30"/>
      <c r="H854" s="30" t="s">
        <v>188</v>
      </c>
      <c r="I854" s="30" t="s">
        <v>109</v>
      </c>
      <c r="J854" s="30">
        <f ca="1">DB!R848</f>
        <v>854</v>
      </c>
      <c r="K854" s="30">
        <f ca="1">DB!S848</f>
        <v>948</v>
      </c>
      <c r="L854" s="30">
        <f ca="1">DB!T848</f>
        <v>1054</v>
      </c>
      <c r="M854" s="30">
        <f ca="1">DB!U848</f>
        <v>1220</v>
      </c>
      <c r="N854" s="30" t="s">
        <v>37</v>
      </c>
      <c r="P854" s="2"/>
      <c r="Q854" s="2"/>
      <c r="R854" s="2"/>
      <c r="S854" s="2"/>
    </row>
    <row r="855" spans="2:19" x14ac:dyDescent="0.35">
      <c r="B855" s="30" t="s">
        <v>125</v>
      </c>
      <c r="C855" s="30" t="s">
        <v>126</v>
      </c>
      <c r="D855" s="30" t="s">
        <v>2</v>
      </c>
      <c r="E855" s="30" t="s">
        <v>38</v>
      </c>
      <c r="F855" s="30"/>
      <c r="G855" s="30"/>
      <c r="H855" s="30" t="s">
        <v>188</v>
      </c>
      <c r="I855" s="30" t="s">
        <v>110</v>
      </c>
      <c r="J855" s="30">
        <f ca="1">DB!R849</f>
        <v>854</v>
      </c>
      <c r="K855" s="30">
        <f ca="1">DB!S849</f>
        <v>948</v>
      </c>
      <c r="L855" s="30">
        <f ca="1">DB!T849</f>
        <v>1054</v>
      </c>
      <c r="M855" s="30">
        <f ca="1">DB!U849</f>
        <v>1220</v>
      </c>
      <c r="N855" s="30" t="s">
        <v>37</v>
      </c>
      <c r="P855" s="2"/>
      <c r="Q855" s="2"/>
      <c r="R855" s="2"/>
      <c r="S855" s="2"/>
    </row>
    <row r="856" spans="2:19" x14ac:dyDescent="0.35">
      <c r="B856" s="30" t="s">
        <v>125</v>
      </c>
      <c r="C856" s="30" t="s">
        <v>126</v>
      </c>
      <c r="D856" s="30" t="s">
        <v>2</v>
      </c>
      <c r="E856" s="30" t="s">
        <v>39</v>
      </c>
      <c r="F856" s="30"/>
      <c r="G856" s="30"/>
      <c r="H856" s="30" t="s">
        <v>188</v>
      </c>
      <c r="I856" s="30" t="s">
        <v>111</v>
      </c>
      <c r="J856" s="30">
        <f ca="1">DB!R850</f>
        <v>809</v>
      </c>
      <c r="K856" s="30">
        <f ca="1">DB!S850</f>
        <v>899</v>
      </c>
      <c r="L856" s="30">
        <f ca="1">DB!T850</f>
        <v>998</v>
      </c>
      <c r="M856" s="30">
        <f ca="1">DB!U850</f>
        <v>1109</v>
      </c>
      <c r="N856" s="30" t="s">
        <v>37</v>
      </c>
      <c r="P856" s="2"/>
      <c r="Q856" s="2"/>
      <c r="R856" s="2"/>
      <c r="S856" s="2"/>
    </row>
    <row r="857" spans="2:19" x14ac:dyDescent="0.35">
      <c r="B857" s="30" t="s">
        <v>125</v>
      </c>
      <c r="C857" s="30" t="s">
        <v>126</v>
      </c>
      <c r="D857" s="30" t="s">
        <v>2</v>
      </c>
      <c r="E857" s="30" t="s">
        <v>39</v>
      </c>
      <c r="F857" s="30"/>
      <c r="G857" s="30"/>
      <c r="H857" s="30" t="s">
        <v>188</v>
      </c>
      <c r="I857" s="30" t="s">
        <v>112</v>
      </c>
      <c r="J857" s="30">
        <f ca="1">DB!R851</f>
        <v>809</v>
      </c>
      <c r="K857" s="30">
        <f ca="1">DB!S851</f>
        <v>899</v>
      </c>
      <c r="L857" s="30">
        <f ca="1">DB!T851</f>
        <v>998</v>
      </c>
      <c r="M857" s="30">
        <f ca="1">DB!U851</f>
        <v>1109</v>
      </c>
      <c r="N857" s="30" t="s">
        <v>37</v>
      </c>
      <c r="P857" s="2"/>
      <c r="Q857" s="2"/>
      <c r="R857" s="2"/>
      <c r="S857" s="2"/>
    </row>
    <row r="858" spans="2:19" x14ac:dyDescent="0.35">
      <c r="B858" s="30" t="s">
        <v>125</v>
      </c>
      <c r="C858" s="30" t="s">
        <v>126</v>
      </c>
      <c r="D858" s="30" t="s">
        <v>2</v>
      </c>
      <c r="E858" s="30" t="s">
        <v>39</v>
      </c>
      <c r="F858" s="30"/>
      <c r="G858" s="30"/>
      <c r="H858" s="30" t="s">
        <v>188</v>
      </c>
      <c r="I858" s="30" t="s">
        <v>12</v>
      </c>
      <c r="J858" s="30">
        <f ca="1">DB!R852</f>
        <v>809</v>
      </c>
      <c r="K858" s="30">
        <f ca="1">DB!S852</f>
        <v>899</v>
      </c>
      <c r="L858" s="30">
        <f ca="1">DB!T852</f>
        <v>998</v>
      </c>
      <c r="M858" s="30">
        <f ca="1">DB!U852</f>
        <v>1109</v>
      </c>
      <c r="N858" s="30" t="s">
        <v>37</v>
      </c>
      <c r="P858" s="2"/>
      <c r="Q858" s="2"/>
      <c r="R858" s="2"/>
      <c r="S858" s="2"/>
    </row>
    <row r="859" spans="2:19" x14ac:dyDescent="0.35">
      <c r="B859" s="30" t="s">
        <v>125</v>
      </c>
      <c r="C859" s="30" t="s">
        <v>126</v>
      </c>
      <c r="D859" s="30" t="s">
        <v>2</v>
      </c>
      <c r="E859" s="30" t="s">
        <v>39</v>
      </c>
      <c r="F859" s="30"/>
      <c r="G859" s="30"/>
      <c r="H859" s="30" t="s">
        <v>188</v>
      </c>
      <c r="I859" s="30" t="s">
        <v>13</v>
      </c>
      <c r="J859" s="30">
        <f ca="1">DB!R853</f>
        <v>809</v>
      </c>
      <c r="K859" s="30">
        <f ca="1">DB!S853</f>
        <v>899</v>
      </c>
      <c r="L859" s="30">
        <f ca="1">DB!T853</f>
        <v>998</v>
      </c>
      <c r="M859" s="30">
        <f ca="1">DB!U853</f>
        <v>1109</v>
      </c>
      <c r="N859" s="30" t="s">
        <v>37</v>
      </c>
      <c r="P859" s="2"/>
      <c r="Q859" s="2"/>
      <c r="R859" s="2"/>
      <c r="S859" s="2"/>
    </row>
    <row r="860" spans="2:19" x14ac:dyDescent="0.35">
      <c r="B860" s="30" t="s">
        <v>125</v>
      </c>
      <c r="C860" s="30" t="s">
        <v>126</v>
      </c>
      <c r="D860" s="30" t="s">
        <v>2</v>
      </c>
      <c r="E860" s="30" t="s">
        <v>113</v>
      </c>
      <c r="F860" s="30"/>
      <c r="G860" s="30"/>
      <c r="H860" s="30" t="s">
        <v>188</v>
      </c>
      <c r="I860" s="30" t="s">
        <v>40</v>
      </c>
      <c r="J860" s="30">
        <f ca="1">DB!R854</f>
        <v>854</v>
      </c>
      <c r="K860" s="30">
        <f ca="1">DB!S854</f>
        <v>948</v>
      </c>
      <c r="L860" s="30">
        <f ca="1">DB!T854</f>
        <v>1054</v>
      </c>
      <c r="M860" s="30">
        <f ca="1">DB!U854</f>
        <v>1109</v>
      </c>
      <c r="N860" s="30" t="s">
        <v>37</v>
      </c>
      <c r="P860" s="2"/>
      <c r="Q860" s="2"/>
      <c r="R860" s="2"/>
      <c r="S860" s="2"/>
    </row>
    <row r="861" spans="2:19" x14ac:dyDescent="0.35">
      <c r="B861" s="30" t="s">
        <v>125</v>
      </c>
      <c r="C861" s="30" t="s">
        <v>126</v>
      </c>
      <c r="D861" s="30" t="s">
        <v>2</v>
      </c>
      <c r="E861" s="30" t="s">
        <v>113</v>
      </c>
      <c r="F861" s="30"/>
      <c r="G861" s="30"/>
      <c r="H861" s="30" t="s">
        <v>188</v>
      </c>
      <c r="I861" s="30" t="s">
        <v>41</v>
      </c>
      <c r="J861" s="30">
        <f ca="1">DB!R855</f>
        <v>854</v>
      </c>
      <c r="K861" s="30">
        <f ca="1">DB!S855</f>
        <v>948</v>
      </c>
      <c r="L861" s="30">
        <f ca="1">DB!T855</f>
        <v>1054</v>
      </c>
      <c r="M861" s="30">
        <f ca="1">DB!U855</f>
        <v>1109</v>
      </c>
      <c r="N861" s="30" t="s">
        <v>37</v>
      </c>
      <c r="P861" s="2"/>
      <c r="Q861" s="2"/>
      <c r="R861" s="2"/>
      <c r="S861" s="2"/>
    </row>
    <row r="862" spans="2:19" x14ac:dyDescent="0.35">
      <c r="B862" s="30" t="s">
        <v>125</v>
      </c>
      <c r="C862" s="30" t="s">
        <v>126</v>
      </c>
      <c r="D862" s="30" t="s">
        <v>2</v>
      </c>
      <c r="E862" s="30" t="s">
        <v>113</v>
      </c>
      <c r="F862" s="30"/>
      <c r="G862" s="30"/>
      <c r="H862" s="30" t="s">
        <v>188</v>
      </c>
      <c r="I862" s="30" t="s">
        <v>42</v>
      </c>
      <c r="J862" s="30">
        <f ca="1">DB!R856</f>
        <v>854</v>
      </c>
      <c r="K862" s="30">
        <f ca="1">DB!S856</f>
        <v>948</v>
      </c>
      <c r="L862" s="30">
        <f ca="1">DB!T856</f>
        <v>1054</v>
      </c>
      <c r="M862" s="30">
        <f ca="1">DB!U856</f>
        <v>1109</v>
      </c>
      <c r="N862" s="30" t="s">
        <v>37</v>
      </c>
      <c r="P862" s="2"/>
      <c r="Q862" s="2"/>
      <c r="R862" s="2"/>
      <c r="S862" s="2"/>
    </row>
    <row r="863" spans="2:19" x14ac:dyDescent="0.35">
      <c r="B863" s="30" t="s">
        <v>125</v>
      </c>
      <c r="C863" s="30" t="s">
        <v>126</v>
      </c>
      <c r="D863" s="30" t="s">
        <v>2</v>
      </c>
      <c r="E863" s="30" t="s">
        <v>113</v>
      </c>
      <c r="F863" s="30"/>
      <c r="G863" s="30"/>
      <c r="H863" s="30" t="s">
        <v>188</v>
      </c>
      <c r="I863" s="30" t="s">
        <v>43</v>
      </c>
      <c r="J863" s="30">
        <f ca="1">DB!R857</f>
        <v>854</v>
      </c>
      <c r="K863" s="30">
        <f ca="1">DB!S857</f>
        <v>948</v>
      </c>
      <c r="L863" s="30">
        <f ca="1">DB!T857</f>
        <v>1054</v>
      </c>
      <c r="M863" s="30">
        <f ca="1">DB!U857</f>
        <v>1109</v>
      </c>
      <c r="N863" s="30" t="s">
        <v>37</v>
      </c>
      <c r="P863" s="2"/>
      <c r="Q863" s="2"/>
      <c r="R863" s="2"/>
      <c r="S863" s="2"/>
    </row>
    <row r="864" spans="2:19" x14ac:dyDescent="0.35">
      <c r="B864" s="30" t="s">
        <v>125</v>
      </c>
      <c r="C864" s="30" t="s">
        <v>126</v>
      </c>
      <c r="D864" s="30" t="s">
        <v>2</v>
      </c>
      <c r="E864" s="30" t="s">
        <v>113</v>
      </c>
      <c r="F864" s="30"/>
      <c r="G864" s="30"/>
      <c r="H864" s="30" t="s">
        <v>188</v>
      </c>
      <c r="I864" s="30" t="s">
        <v>44</v>
      </c>
      <c r="J864" s="30">
        <f ca="1">DB!R858</f>
        <v>854</v>
      </c>
      <c r="K864" s="30">
        <f ca="1">DB!S858</f>
        <v>948</v>
      </c>
      <c r="L864" s="30">
        <f ca="1">DB!T858</f>
        <v>1054</v>
      </c>
      <c r="M864" s="30">
        <f ca="1">DB!U858</f>
        <v>1109</v>
      </c>
      <c r="N864" s="30" t="s">
        <v>37</v>
      </c>
      <c r="P864" s="2"/>
      <c r="Q864" s="2"/>
      <c r="R864" s="2"/>
      <c r="S864" s="2"/>
    </row>
    <row r="865" spans="2:19" x14ac:dyDescent="0.35">
      <c r="B865" s="30" t="s">
        <v>125</v>
      </c>
      <c r="C865" s="30" t="s">
        <v>126</v>
      </c>
      <c r="D865" s="30" t="s">
        <v>2</v>
      </c>
      <c r="E865" s="30" t="s">
        <v>114</v>
      </c>
      <c r="F865" s="30"/>
      <c r="G865" s="30"/>
      <c r="H865" s="30" t="s">
        <v>188</v>
      </c>
      <c r="I865" s="30" t="s">
        <v>14</v>
      </c>
      <c r="J865" s="30">
        <f ca="1">DB!R859</f>
        <v>854</v>
      </c>
      <c r="K865" s="30">
        <f ca="1">DB!S859</f>
        <v>948</v>
      </c>
      <c r="L865" s="30">
        <f ca="1">DB!T859</f>
        <v>1054</v>
      </c>
      <c r="M865" s="30">
        <f ca="1">DB!U859</f>
        <v>1220</v>
      </c>
      <c r="N865" s="30" t="s">
        <v>37</v>
      </c>
      <c r="P865" s="2"/>
      <c r="Q865" s="2"/>
      <c r="R865" s="2"/>
      <c r="S865" s="2"/>
    </row>
    <row r="866" spans="2:19" x14ac:dyDescent="0.35">
      <c r="B866" s="30" t="s">
        <v>125</v>
      </c>
      <c r="C866" s="30" t="s">
        <v>126</v>
      </c>
      <c r="D866" s="30" t="s">
        <v>2</v>
      </c>
      <c r="E866" s="30" t="s">
        <v>114</v>
      </c>
      <c r="F866" s="30"/>
      <c r="G866" s="30"/>
      <c r="H866" s="30" t="s">
        <v>188</v>
      </c>
      <c r="I866" s="30" t="s">
        <v>115</v>
      </c>
      <c r="J866" s="30">
        <f ca="1">DB!R860</f>
        <v>854</v>
      </c>
      <c r="K866" s="30">
        <f ca="1">DB!S860</f>
        <v>948</v>
      </c>
      <c r="L866" s="30">
        <f ca="1">DB!T860</f>
        <v>1054</v>
      </c>
      <c r="M866" s="30">
        <f ca="1">DB!U860</f>
        <v>1220</v>
      </c>
      <c r="N866" s="30" t="s">
        <v>37</v>
      </c>
      <c r="P866" s="2"/>
      <c r="Q866" s="2"/>
      <c r="R866" s="2"/>
      <c r="S866" s="2"/>
    </row>
    <row r="867" spans="2:19" x14ac:dyDescent="0.35">
      <c r="B867" s="30" t="s">
        <v>125</v>
      </c>
      <c r="C867" s="30" t="s">
        <v>126</v>
      </c>
      <c r="D867" s="30" t="s">
        <v>2</v>
      </c>
      <c r="E867" s="30" t="s">
        <v>114</v>
      </c>
      <c r="F867" s="30"/>
      <c r="G867" s="30"/>
      <c r="H867" s="30" t="s">
        <v>188</v>
      </c>
      <c r="I867" s="30" t="s">
        <v>15</v>
      </c>
      <c r="J867" s="30">
        <f ca="1">DB!R861</f>
        <v>854</v>
      </c>
      <c r="K867" s="30">
        <f ca="1">DB!S861</f>
        <v>948</v>
      </c>
      <c r="L867" s="30">
        <f ca="1">DB!T861</f>
        <v>1054</v>
      </c>
      <c r="M867" s="30">
        <f ca="1">DB!U861</f>
        <v>1220</v>
      </c>
      <c r="N867" s="30" t="s">
        <v>37</v>
      </c>
      <c r="P867" s="2"/>
      <c r="Q867" s="2"/>
      <c r="R867" s="2"/>
      <c r="S867" s="2"/>
    </row>
    <row r="868" spans="2:19" x14ac:dyDescent="0.35">
      <c r="B868" s="30" t="s">
        <v>125</v>
      </c>
      <c r="C868" s="30" t="s">
        <v>126</v>
      </c>
      <c r="D868" s="30" t="s">
        <v>2</v>
      </c>
      <c r="E868" s="30" t="s">
        <v>116</v>
      </c>
      <c r="F868" s="30"/>
      <c r="G868" s="30"/>
      <c r="H868" s="30" t="s">
        <v>188</v>
      </c>
      <c r="I868" s="30" t="s">
        <v>45</v>
      </c>
      <c r="J868" s="30">
        <f ca="1">DB!R862</f>
        <v>809</v>
      </c>
      <c r="K868" s="30">
        <f ca="1">DB!S862</f>
        <v>899</v>
      </c>
      <c r="L868" s="30">
        <f ca="1">DB!T862</f>
        <v>998</v>
      </c>
      <c r="M868" s="30">
        <f ca="1">DB!U862</f>
        <v>1054</v>
      </c>
      <c r="N868" s="30" t="s">
        <v>37</v>
      </c>
      <c r="P868" s="2"/>
      <c r="Q868" s="2"/>
      <c r="R868" s="2"/>
      <c r="S868" s="2"/>
    </row>
    <row r="869" spans="2:19" x14ac:dyDescent="0.35">
      <c r="B869" s="30" t="s">
        <v>125</v>
      </c>
      <c r="C869" s="30" t="s">
        <v>126</v>
      </c>
      <c r="D869" s="30" t="s">
        <v>2</v>
      </c>
      <c r="E869" s="30" t="s">
        <v>116</v>
      </c>
      <c r="F869" s="30"/>
      <c r="G869" s="30"/>
      <c r="H869" s="30" t="s">
        <v>188</v>
      </c>
      <c r="I869" s="30" t="s">
        <v>117</v>
      </c>
      <c r="J869" s="30">
        <f ca="1">DB!R863</f>
        <v>809</v>
      </c>
      <c r="K869" s="30">
        <f ca="1">DB!S863</f>
        <v>899</v>
      </c>
      <c r="L869" s="30">
        <f ca="1">DB!T863</f>
        <v>998</v>
      </c>
      <c r="M869" s="30">
        <f ca="1">DB!U863</f>
        <v>1054</v>
      </c>
      <c r="N869" s="30" t="s">
        <v>37</v>
      </c>
      <c r="P869" s="2"/>
      <c r="Q869" s="2"/>
      <c r="R869" s="2"/>
      <c r="S869" s="2"/>
    </row>
    <row r="870" spans="2:19" x14ac:dyDescent="0.35">
      <c r="B870" s="30" t="s">
        <v>125</v>
      </c>
      <c r="C870" s="30" t="s">
        <v>126</v>
      </c>
      <c r="D870" s="30" t="s">
        <v>2</v>
      </c>
      <c r="E870" s="30" t="s">
        <v>116</v>
      </c>
      <c r="F870" s="30"/>
      <c r="G870" s="30"/>
      <c r="H870" s="30" t="s">
        <v>188</v>
      </c>
      <c r="I870" s="30" t="s">
        <v>16</v>
      </c>
      <c r="J870" s="30">
        <f ca="1">DB!R864</f>
        <v>809</v>
      </c>
      <c r="K870" s="30">
        <f ca="1">DB!S864</f>
        <v>899</v>
      </c>
      <c r="L870" s="30">
        <f ca="1">DB!T864</f>
        <v>998</v>
      </c>
      <c r="M870" s="30">
        <f ca="1">DB!U864</f>
        <v>1054</v>
      </c>
      <c r="N870" s="30" t="s">
        <v>37</v>
      </c>
      <c r="P870" s="2"/>
      <c r="Q870" s="2"/>
      <c r="R870" s="2"/>
      <c r="S870" s="2"/>
    </row>
    <row r="871" spans="2:19" x14ac:dyDescent="0.35">
      <c r="B871" s="30" t="s">
        <v>125</v>
      </c>
      <c r="C871" s="30" t="s">
        <v>126</v>
      </c>
      <c r="D871" s="30" t="s">
        <v>2</v>
      </c>
      <c r="E871" s="30" t="s">
        <v>46</v>
      </c>
      <c r="F871" s="30"/>
      <c r="G871" s="30"/>
      <c r="H871" s="30" t="s">
        <v>188</v>
      </c>
      <c r="I871" s="30" t="s">
        <v>47</v>
      </c>
      <c r="J871" s="30">
        <f ca="1">DB!R865</f>
        <v>659</v>
      </c>
      <c r="K871" s="30">
        <f ca="1">DB!S865</f>
        <v>732</v>
      </c>
      <c r="L871" s="30">
        <f ca="1">DB!T865</f>
        <v>777</v>
      </c>
      <c r="M871" s="30">
        <f ca="1">DB!U865</f>
        <v>843</v>
      </c>
      <c r="N871" s="30" t="s">
        <v>37</v>
      </c>
      <c r="P871" s="2"/>
      <c r="Q871" s="2"/>
      <c r="R871" s="2"/>
      <c r="S871" s="2"/>
    </row>
    <row r="872" spans="2:19" x14ac:dyDescent="0.35">
      <c r="B872" s="30" t="s">
        <v>125</v>
      </c>
      <c r="C872" s="30" t="s">
        <v>126</v>
      </c>
      <c r="D872" s="30" t="s">
        <v>3</v>
      </c>
      <c r="E872" s="30" t="s">
        <v>36</v>
      </c>
      <c r="F872" s="30"/>
      <c r="G872" s="30"/>
      <c r="H872" s="30" t="s">
        <v>188</v>
      </c>
      <c r="I872" s="30" t="s">
        <v>9</v>
      </c>
      <c r="J872" s="30">
        <f ca="1">DB!R866</f>
        <v>854</v>
      </c>
      <c r="K872" s="30">
        <f ca="1">DB!S866</f>
        <v>948</v>
      </c>
      <c r="L872" s="30">
        <f ca="1">DB!T866</f>
        <v>1054</v>
      </c>
      <c r="M872" s="30">
        <f ca="1">DB!U866</f>
        <v>1220</v>
      </c>
      <c r="N872" s="30" t="s">
        <v>37</v>
      </c>
      <c r="P872" s="2"/>
      <c r="Q872" s="2"/>
      <c r="R872" s="2"/>
      <c r="S872" s="2"/>
    </row>
    <row r="873" spans="2:19" x14ac:dyDescent="0.35">
      <c r="B873" s="30" t="s">
        <v>125</v>
      </c>
      <c r="C873" s="30" t="s">
        <v>126</v>
      </c>
      <c r="D873" s="30" t="s">
        <v>3</v>
      </c>
      <c r="E873" s="30" t="s">
        <v>36</v>
      </c>
      <c r="F873" s="30"/>
      <c r="G873" s="30"/>
      <c r="H873" s="30" t="s">
        <v>188</v>
      </c>
      <c r="I873" s="30" t="s">
        <v>106</v>
      </c>
      <c r="J873" s="30">
        <f ca="1">DB!R867</f>
        <v>854</v>
      </c>
      <c r="K873" s="30">
        <f ca="1">DB!S867</f>
        <v>948</v>
      </c>
      <c r="L873" s="30">
        <f ca="1">DB!T867</f>
        <v>1054</v>
      </c>
      <c r="M873" s="30">
        <f ca="1">DB!U867</f>
        <v>1220</v>
      </c>
      <c r="N873" s="30" t="s">
        <v>37</v>
      </c>
      <c r="P873" s="2"/>
      <c r="Q873" s="2"/>
      <c r="R873" s="2"/>
      <c r="S873" s="2"/>
    </row>
    <row r="874" spans="2:19" x14ac:dyDescent="0.35">
      <c r="B874" s="30" t="s">
        <v>125</v>
      </c>
      <c r="C874" s="30" t="s">
        <v>126</v>
      </c>
      <c r="D874" s="30" t="s">
        <v>3</v>
      </c>
      <c r="E874" s="30" t="s">
        <v>36</v>
      </c>
      <c r="F874" s="30"/>
      <c r="G874" s="30"/>
      <c r="H874" s="30" t="s">
        <v>188</v>
      </c>
      <c r="I874" s="30" t="s">
        <v>107</v>
      </c>
      <c r="J874" s="30">
        <f ca="1">DB!R868</f>
        <v>854</v>
      </c>
      <c r="K874" s="30">
        <f ca="1">DB!S868</f>
        <v>948</v>
      </c>
      <c r="L874" s="30">
        <f ca="1">DB!T868</f>
        <v>1054</v>
      </c>
      <c r="M874" s="30">
        <f ca="1">DB!U868</f>
        <v>1220</v>
      </c>
      <c r="N874" s="30" t="s">
        <v>37</v>
      </c>
      <c r="P874" s="2"/>
      <c r="Q874" s="2"/>
      <c r="R874" s="2"/>
      <c r="S874" s="2"/>
    </row>
    <row r="875" spans="2:19" x14ac:dyDescent="0.35">
      <c r="B875" s="30" t="s">
        <v>125</v>
      </c>
      <c r="C875" s="30" t="s">
        <v>126</v>
      </c>
      <c r="D875" s="30" t="s">
        <v>3</v>
      </c>
      <c r="E875" s="30" t="s">
        <v>36</v>
      </c>
      <c r="F875" s="30"/>
      <c r="G875" s="30"/>
      <c r="H875" s="30" t="s">
        <v>188</v>
      </c>
      <c r="I875" s="30" t="s">
        <v>108</v>
      </c>
      <c r="J875" s="30">
        <f ca="1">DB!R869</f>
        <v>854</v>
      </c>
      <c r="K875" s="30">
        <f ca="1">DB!S869</f>
        <v>948</v>
      </c>
      <c r="L875" s="30">
        <f ca="1">DB!T869</f>
        <v>1054</v>
      </c>
      <c r="M875" s="30">
        <f ca="1">DB!U869</f>
        <v>1220</v>
      </c>
      <c r="N875" s="30" t="s">
        <v>37</v>
      </c>
      <c r="P875" s="2"/>
      <c r="Q875" s="2"/>
      <c r="R875" s="2"/>
      <c r="S875" s="2"/>
    </row>
    <row r="876" spans="2:19" x14ac:dyDescent="0.35">
      <c r="B876" s="30" t="s">
        <v>125</v>
      </c>
      <c r="C876" s="30" t="s">
        <v>126</v>
      </c>
      <c r="D876" s="30" t="s">
        <v>3</v>
      </c>
      <c r="E876" s="30" t="s">
        <v>38</v>
      </c>
      <c r="F876" s="30"/>
      <c r="G876" s="30"/>
      <c r="H876" s="30" t="s">
        <v>188</v>
      </c>
      <c r="I876" s="30" t="s">
        <v>10</v>
      </c>
      <c r="J876" s="30">
        <f ca="1">DB!R870</f>
        <v>854</v>
      </c>
      <c r="K876" s="30">
        <f ca="1">DB!S870</f>
        <v>948</v>
      </c>
      <c r="L876" s="30">
        <f ca="1">DB!T870</f>
        <v>1054</v>
      </c>
      <c r="M876" s="30">
        <f ca="1">DB!U870</f>
        <v>1220</v>
      </c>
      <c r="N876" s="30" t="s">
        <v>37</v>
      </c>
      <c r="P876" s="2"/>
      <c r="Q876" s="2"/>
      <c r="R876" s="2"/>
      <c r="S876" s="2"/>
    </row>
    <row r="877" spans="2:19" x14ac:dyDescent="0.35">
      <c r="B877" s="30" t="s">
        <v>125</v>
      </c>
      <c r="C877" s="30" t="s">
        <v>126</v>
      </c>
      <c r="D877" s="30" t="s">
        <v>3</v>
      </c>
      <c r="E877" s="30" t="s">
        <v>38</v>
      </c>
      <c r="F877" s="30"/>
      <c r="G877" s="30"/>
      <c r="H877" s="30" t="s">
        <v>188</v>
      </c>
      <c r="I877" s="30" t="s">
        <v>11</v>
      </c>
      <c r="J877" s="30">
        <f ca="1">DB!R871</f>
        <v>854</v>
      </c>
      <c r="K877" s="30">
        <f ca="1">DB!S871</f>
        <v>948</v>
      </c>
      <c r="L877" s="30">
        <f ca="1">DB!T871</f>
        <v>1054</v>
      </c>
      <c r="M877" s="30">
        <f ca="1">DB!U871</f>
        <v>1220</v>
      </c>
      <c r="N877" s="30" t="s">
        <v>37</v>
      </c>
      <c r="P877" s="2"/>
      <c r="Q877" s="2"/>
      <c r="R877" s="2"/>
      <c r="S877" s="2"/>
    </row>
    <row r="878" spans="2:19" x14ac:dyDescent="0.35">
      <c r="B878" s="30" t="s">
        <v>125</v>
      </c>
      <c r="C878" s="30" t="s">
        <v>126</v>
      </c>
      <c r="D878" s="30" t="s">
        <v>3</v>
      </c>
      <c r="E878" s="30" t="s">
        <v>38</v>
      </c>
      <c r="F878" s="30"/>
      <c r="G878" s="30"/>
      <c r="H878" s="30" t="s">
        <v>188</v>
      </c>
      <c r="I878" s="30" t="s">
        <v>109</v>
      </c>
      <c r="J878" s="30">
        <f ca="1">DB!R872</f>
        <v>854</v>
      </c>
      <c r="K878" s="30">
        <f ca="1">DB!S872</f>
        <v>948</v>
      </c>
      <c r="L878" s="30">
        <f ca="1">DB!T872</f>
        <v>1054</v>
      </c>
      <c r="M878" s="30">
        <f ca="1">DB!U872</f>
        <v>1220</v>
      </c>
      <c r="N878" s="30" t="s">
        <v>37</v>
      </c>
      <c r="P878" s="2"/>
      <c r="Q878" s="2"/>
      <c r="R878" s="2"/>
      <c r="S878" s="2"/>
    </row>
    <row r="879" spans="2:19" x14ac:dyDescent="0.35">
      <c r="B879" s="30" t="s">
        <v>125</v>
      </c>
      <c r="C879" s="30" t="s">
        <v>126</v>
      </c>
      <c r="D879" s="30" t="s">
        <v>3</v>
      </c>
      <c r="E879" s="30" t="s">
        <v>38</v>
      </c>
      <c r="F879" s="30"/>
      <c r="G879" s="30"/>
      <c r="H879" s="30" t="s">
        <v>188</v>
      </c>
      <c r="I879" s="30" t="s">
        <v>110</v>
      </c>
      <c r="J879" s="30">
        <f ca="1">DB!R873</f>
        <v>854</v>
      </c>
      <c r="K879" s="30">
        <f ca="1">DB!S873</f>
        <v>948</v>
      </c>
      <c r="L879" s="30">
        <f ca="1">DB!T873</f>
        <v>1054</v>
      </c>
      <c r="M879" s="30">
        <f ca="1">DB!U873</f>
        <v>1220</v>
      </c>
      <c r="N879" s="30" t="s">
        <v>37</v>
      </c>
      <c r="P879" s="2"/>
      <c r="Q879" s="2"/>
      <c r="R879" s="2"/>
      <c r="S879" s="2"/>
    </row>
    <row r="880" spans="2:19" x14ac:dyDescent="0.35">
      <c r="B880" s="30" t="s">
        <v>125</v>
      </c>
      <c r="C880" s="30" t="s">
        <v>126</v>
      </c>
      <c r="D880" s="30" t="s">
        <v>3</v>
      </c>
      <c r="E880" s="30" t="s">
        <v>39</v>
      </c>
      <c r="F880" s="30"/>
      <c r="G880" s="30"/>
      <c r="H880" s="30" t="s">
        <v>188</v>
      </c>
      <c r="I880" s="30" t="s">
        <v>111</v>
      </c>
      <c r="J880" s="30">
        <f ca="1">DB!R874</f>
        <v>809</v>
      </c>
      <c r="K880" s="30">
        <f ca="1">DB!S874</f>
        <v>899</v>
      </c>
      <c r="L880" s="30">
        <f ca="1">DB!T874</f>
        <v>998</v>
      </c>
      <c r="M880" s="30">
        <f ca="1">DB!U874</f>
        <v>1054</v>
      </c>
      <c r="N880" s="30" t="s">
        <v>37</v>
      </c>
      <c r="P880" s="2"/>
      <c r="Q880" s="2"/>
      <c r="R880" s="2"/>
      <c r="S880" s="2"/>
    </row>
    <row r="881" spans="2:19" x14ac:dyDescent="0.35">
      <c r="B881" s="30" t="s">
        <v>125</v>
      </c>
      <c r="C881" s="30" t="s">
        <v>126</v>
      </c>
      <c r="D881" s="30" t="s">
        <v>3</v>
      </c>
      <c r="E881" s="30" t="s">
        <v>39</v>
      </c>
      <c r="F881" s="30"/>
      <c r="G881" s="30"/>
      <c r="H881" s="30" t="s">
        <v>188</v>
      </c>
      <c r="I881" s="30" t="s">
        <v>112</v>
      </c>
      <c r="J881" s="30">
        <f ca="1">DB!R875</f>
        <v>809</v>
      </c>
      <c r="K881" s="30">
        <f ca="1">DB!S875</f>
        <v>899</v>
      </c>
      <c r="L881" s="30">
        <f ca="1">DB!T875</f>
        <v>998</v>
      </c>
      <c r="M881" s="30">
        <f ca="1">DB!U875</f>
        <v>1054</v>
      </c>
      <c r="N881" s="30" t="s">
        <v>37</v>
      </c>
      <c r="P881" s="2"/>
      <c r="Q881" s="2"/>
      <c r="R881" s="2"/>
      <c r="S881" s="2"/>
    </row>
    <row r="882" spans="2:19" x14ac:dyDescent="0.35">
      <c r="B882" s="30" t="s">
        <v>125</v>
      </c>
      <c r="C882" s="30" t="s">
        <v>126</v>
      </c>
      <c r="D882" s="30" t="s">
        <v>3</v>
      </c>
      <c r="E882" s="30" t="s">
        <v>39</v>
      </c>
      <c r="F882" s="30"/>
      <c r="G882" s="30"/>
      <c r="H882" s="30" t="s">
        <v>188</v>
      </c>
      <c r="I882" s="30" t="s">
        <v>12</v>
      </c>
      <c r="J882" s="30">
        <f ca="1">DB!R876</f>
        <v>809</v>
      </c>
      <c r="K882" s="30">
        <f ca="1">DB!S876</f>
        <v>899</v>
      </c>
      <c r="L882" s="30">
        <f ca="1">DB!T876</f>
        <v>998</v>
      </c>
      <c r="M882" s="30">
        <f ca="1">DB!U876</f>
        <v>1054</v>
      </c>
      <c r="N882" s="30" t="s">
        <v>37</v>
      </c>
      <c r="P882" s="2"/>
      <c r="Q882" s="2"/>
      <c r="R882" s="2"/>
      <c r="S882" s="2"/>
    </row>
    <row r="883" spans="2:19" x14ac:dyDescent="0.35">
      <c r="B883" s="30" t="s">
        <v>125</v>
      </c>
      <c r="C883" s="30" t="s">
        <v>126</v>
      </c>
      <c r="D883" s="30" t="s">
        <v>3</v>
      </c>
      <c r="E883" s="30" t="s">
        <v>39</v>
      </c>
      <c r="F883" s="30"/>
      <c r="G883" s="30"/>
      <c r="H883" s="30" t="s">
        <v>188</v>
      </c>
      <c r="I883" s="30" t="s">
        <v>13</v>
      </c>
      <c r="J883" s="30">
        <f ca="1">DB!R877</f>
        <v>809</v>
      </c>
      <c r="K883" s="30">
        <f ca="1">DB!S877</f>
        <v>899</v>
      </c>
      <c r="L883" s="30">
        <f ca="1">DB!T877</f>
        <v>998</v>
      </c>
      <c r="M883" s="30">
        <f ca="1">DB!U877</f>
        <v>1054</v>
      </c>
      <c r="N883" s="30" t="s">
        <v>37</v>
      </c>
      <c r="P883" s="2"/>
      <c r="Q883" s="2"/>
      <c r="R883" s="2"/>
      <c r="S883" s="2"/>
    </row>
    <row r="884" spans="2:19" x14ac:dyDescent="0.35">
      <c r="B884" s="30" t="s">
        <v>125</v>
      </c>
      <c r="C884" s="30" t="s">
        <v>126</v>
      </c>
      <c r="D884" s="30" t="s">
        <v>3</v>
      </c>
      <c r="E884" s="30" t="s">
        <v>113</v>
      </c>
      <c r="F884" s="30"/>
      <c r="G884" s="30"/>
      <c r="H884" s="30" t="s">
        <v>188</v>
      </c>
      <c r="I884" s="30" t="s">
        <v>40</v>
      </c>
      <c r="J884" s="30">
        <f ca="1">DB!R878</f>
        <v>854</v>
      </c>
      <c r="K884" s="30">
        <f ca="1">DB!S878</f>
        <v>948</v>
      </c>
      <c r="L884" s="30">
        <f ca="1">DB!T878</f>
        <v>1054</v>
      </c>
      <c r="M884" s="30">
        <f ca="1">DB!U878</f>
        <v>1220</v>
      </c>
      <c r="N884" s="30" t="s">
        <v>37</v>
      </c>
      <c r="P884" s="2"/>
      <c r="Q884" s="2"/>
      <c r="R884" s="2"/>
      <c r="S884" s="2"/>
    </row>
    <row r="885" spans="2:19" x14ac:dyDescent="0.35">
      <c r="B885" s="30" t="s">
        <v>125</v>
      </c>
      <c r="C885" s="30" t="s">
        <v>126</v>
      </c>
      <c r="D885" s="30" t="s">
        <v>3</v>
      </c>
      <c r="E885" s="30" t="s">
        <v>113</v>
      </c>
      <c r="F885" s="30"/>
      <c r="G885" s="30"/>
      <c r="H885" s="30" t="s">
        <v>188</v>
      </c>
      <c r="I885" s="30" t="s">
        <v>41</v>
      </c>
      <c r="J885" s="30">
        <f ca="1">DB!R879</f>
        <v>854</v>
      </c>
      <c r="K885" s="30">
        <f ca="1">DB!S879</f>
        <v>948</v>
      </c>
      <c r="L885" s="30">
        <f ca="1">DB!T879</f>
        <v>1054</v>
      </c>
      <c r="M885" s="30">
        <f ca="1">DB!U879</f>
        <v>1220</v>
      </c>
      <c r="N885" s="30" t="s">
        <v>37</v>
      </c>
      <c r="P885" s="2"/>
      <c r="Q885" s="2"/>
      <c r="R885" s="2"/>
      <c r="S885" s="2"/>
    </row>
    <row r="886" spans="2:19" x14ac:dyDescent="0.35">
      <c r="B886" s="30" t="s">
        <v>125</v>
      </c>
      <c r="C886" s="30" t="s">
        <v>126</v>
      </c>
      <c r="D886" s="30" t="s">
        <v>3</v>
      </c>
      <c r="E886" s="30" t="s">
        <v>113</v>
      </c>
      <c r="F886" s="30"/>
      <c r="G886" s="30"/>
      <c r="H886" s="30" t="s">
        <v>188</v>
      </c>
      <c r="I886" s="30" t="s">
        <v>42</v>
      </c>
      <c r="J886" s="30">
        <f ca="1">DB!R880</f>
        <v>854</v>
      </c>
      <c r="K886" s="30">
        <f ca="1">DB!S880</f>
        <v>948</v>
      </c>
      <c r="L886" s="30">
        <f ca="1">DB!T880</f>
        <v>1054</v>
      </c>
      <c r="M886" s="30">
        <f ca="1">DB!U880</f>
        <v>1220</v>
      </c>
      <c r="N886" s="30" t="s">
        <v>37</v>
      </c>
      <c r="P886" s="2"/>
      <c r="Q886" s="2"/>
      <c r="R886" s="2"/>
      <c r="S886" s="2"/>
    </row>
    <row r="887" spans="2:19" x14ac:dyDescent="0.35">
      <c r="B887" s="30" t="s">
        <v>125</v>
      </c>
      <c r="C887" s="30" t="s">
        <v>126</v>
      </c>
      <c r="D887" s="30" t="s">
        <v>3</v>
      </c>
      <c r="E887" s="30" t="s">
        <v>113</v>
      </c>
      <c r="F887" s="30"/>
      <c r="G887" s="30"/>
      <c r="H887" s="30" t="s">
        <v>188</v>
      </c>
      <c r="I887" s="30" t="s">
        <v>43</v>
      </c>
      <c r="J887" s="30">
        <f ca="1">DB!R881</f>
        <v>854</v>
      </c>
      <c r="K887" s="30">
        <f ca="1">DB!S881</f>
        <v>948</v>
      </c>
      <c r="L887" s="30">
        <f ca="1">DB!T881</f>
        <v>1054</v>
      </c>
      <c r="M887" s="30">
        <f ca="1">DB!U881</f>
        <v>1220</v>
      </c>
      <c r="N887" s="30" t="s">
        <v>37</v>
      </c>
      <c r="P887" s="2"/>
      <c r="Q887" s="2"/>
      <c r="R887" s="2"/>
      <c r="S887" s="2"/>
    </row>
    <row r="888" spans="2:19" x14ac:dyDescent="0.35">
      <c r="B888" s="30" t="s">
        <v>125</v>
      </c>
      <c r="C888" s="30" t="s">
        <v>126</v>
      </c>
      <c r="D888" s="30" t="s">
        <v>3</v>
      </c>
      <c r="E888" s="30" t="s">
        <v>113</v>
      </c>
      <c r="F888" s="30"/>
      <c r="G888" s="30"/>
      <c r="H888" s="30" t="s">
        <v>188</v>
      </c>
      <c r="I888" s="30" t="s">
        <v>44</v>
      </c>
      <c r="J888" s="30">
        <f ca="1">DB!R882</f>
        <v>854</v>
      </c>
      <c r="K888" s="30">
        <f ca="1">DB!S882</f>
        <v>948</v>
      </c>
      <c r="L888" s="30">
        <f ca="1">DB!T882</f>
        <v>1054</v>
      </c>
      <c r="M888" s="30">
        <f ca="1">DB!U882</f>
        <v>1220</v>
      </c>
      <c r="N888" s="30" t="s">
        <v>37</v>
      </c>
      <c r="P888" s="2"/>
      <c r="Q888" s="2"/>
      <c r="R888" s="2"/>
      <c r="S888" s="2"/>
    </row>
    <row r="889" spans="2:19" x14ac:dyDescent="0.35">
      <c r="B889" s="30" t="s">
        <v>125</v>
      </c>
      <c r="C889" s="30" t="s">
        <v>126</v>
      </c>
      <c r="D889" s="30" t="s">
        <v>3</v>
      </c>
      <c r="E889" s="30" t="s">
        <v>114</v>
      </c>
      <c r="F889" s="30"/>
      <c r="G889" s="30"/>
      <c r="H889" s="30" t="s">
        <v>188</v>
      </c>
      <c r="I889" s="30" t="s">
        <v>14</v>
      </c>
      <c r="J889" s="30">
        <f ca="1">DB!R883</f>
        <v>854</v>
      </c>
      <c r="K889" s="30">
        <f ca="1">DB!S883</f>
        <v>948</v>
      </c>
      <c r="L889" s="30">
        <f ca="1">DB!T883</f>
        <v>1054</v>
      </c>
      <c r="M889" s="30">
        <f ca="1">DB!U883</f>
        <v>1220</v>
      </c>
      <c r="N889" s="30" t="s">
        <v>37</v>
      </c>
      <c r="P889" s="2"/>
      <c r="Q889" s="2"/>
      <c r="R889" s="2"/>
      <c r="S889" s="2"/>
    </row>
    <row r="890" spans="2:19" x14ac:dyDescent="0.35">
      <c r="B890" s="30" t="s">
        <v>125</v>
      </c>
      <c r="C890" s="30" t="s">
        <v>126</v>
      </c>
      <c r="D890" s="30" t="s">
        <v>3</v>
      </c>
      <c r="E890" s="30" t="s">
        <v>114</v>
      </c>
      <c r="F890" s="30"/>
      <c r="G890" s="30"/>
      <c r="H890" s="30" t="s">
        <v>188</v>
      </c>
      <c r="I890" s="30" t="s">
        <v>115</v>
      </c>
      <c r="J890" s="30">
        <f ca="1">DB!R884</f>
        <v>854</v>
      </c>
      <c r="K890" s="30">
        <f ca="1">DB!S884</f>
        <v>948</v>
      </c>
      <c r="L890" s="30">
        <f ca="1">DB!T884</f>
        <v>1054</v>
      </c>
      <c r="M890" s="30">
        <f ca="1">DB!U884</f>
        <v>1220</v>
      </c>
      <c r="N890" s="30" t="s">
        <v>37</v>
      </c>
      <c r="P890" s="2"/>
      <c r="Q890" s="2"/>
      <c r="R890" s="2"/>
      <c r="S890" s="2"/>
    </row>
    <row r="891" spans="2:19" x14ac:dyDescent="0.35">
      <c r="B891" s="30" t="s">
        <v>125</v>
      </c>
      <c r="C891" s="30" t="s">
        <v>126</v>
      </c>
      <c r="D891" s="30" t="s">
        <v>3</v>
      </c>
      <c r="E891" s="30" t="s">
        <v>114</v>
      </c>
      <c r="F891" s="30"/>
      <c r="G891" s="30"/>
      <c r="H891" s="30" t="s">
        <v>188</v>
      </c>
      <c r="I891" s="30" t="s">
        <v>15</v>
      </c>
      <c r="J891" s="30">
        <f ca="1">DB!R885</f>
        <v>854</v>
      </c>
      <c r="K891" s="30">
        <f ca="1">DB!S885</f>
        <v>948</v>
      </c>
      <c r="L891" s="30">
        <f ca="1">DB!T885</f>
        <v>1054</v>
      </c>
      <c r="M891" s="30">
        <f ca="1">DB!U885</f>
        <v>1220</v>
      </c>
      <c r="N891" s="30" t="s">
        <v>37</v>
      </c>
      <c r="P891" s="2"/>
      <c r="Q891" s="2"/>
      <c r="R891" s="2"/>
      <c r="S891" s="2"/>
    </row>
    <row r="892" spans="2:19" x14ac:dyDescent="0.35">
      <c r="B892" s="30" t="s">
        <v>125</v>
      </c>
      <c r="C892" s="30" t="s">
        <v>126</v>
      </c>
      <c r="D892" s="30" t="s">
        <v>3</v>
      </c>
      <c r="E892" s="30" t="s">
        <v>116</v>
      </c>
      <c r="F892" s="30"/>
      <c r="G892" s="30"/>
      <c r="H892" s="30" t="s">
        <v>188</v>
      </c>
      <c r="I892" s="30" t="s">
        <v>45</v>
      </c>
      <c r="J892" s="30">
        <f ca="1">DB!R886</f>
        <v>809</v>
      </c>
      <c r="K892" s="30">
        <f ca="1">DB!S886</f>
        <v>899</v>
      </c>
      <c r="L892" s="30">
        <f ca="1">DB!T886</f>
        <v>998</v>
      </c>
      <c r="M892" s="30">
        <f ca="1">DB!U886</f>
        <v>1054</v>
      </c>
      <c r="N892" s="30" t="s">
        <v>37</v>
      </c>
      <c r="P892" s="2"/>
      <c r="Q892" s="2"/>
      <c r="R892" s="2"/>
      <c r="S892" s="2"/>
    </row>
    <row r="893" spans="2:19" x14ac:dyDescent="0.35">
      <c r="B893" s="30" t="s">
        <v>125</v>
      </c>
      <c r="C893" s="30" t="s">
        <v>126</v>
      </c>
      <c r="D893" s="30" t="s">
        <v>3</v>
      </c>
      <c r="E893" s="30" t="s">
        <v>116</v>
      </c>
      <c r="F893" s="30"/>
      <c r="G893" s="30"/>
      <c r="H893" s="30" t="s">
        <v>188</v>
      </c>
      <c r="I893" s="30" t="s">
        <v>117</v>
      </c>
      <c r="J893" s="30">
        <f ca="1">DB!R887</f>
        <v>809</v>
      </c>
      <c r="K893" s="30">
        <f ca="1">DB!S887</f>
        <v>899</v>
      </c>
      <c r="L893" s="30">
        <f ca="1">DB!T887</f>
        <v>998</v>
      </c>
      <c r="M893" s="30">
        <f ca="1">DB!U887</f>
        <v>1054</v>
      </c>
      <c r="N893" s="30" t="s">
        <v>37</v>
      </c>
      <c r="P893" s="2"/>
      <c r="Q893" s="2"/>
      <c r="R893" s="2"/>
      <c r="S893" s="2"/>
    </row>
    <row r="894" spans="2:19" x14ac:dyDescent="0.35">
      <c r="B894" s="30" t="s">
        <v>125</v>
      </c>
      <c r="C894" s="30" t="s">
        <v>126</v>
      </c>
      <c r="D894" s="30" t="s">
        <v>3</v>
      </c>
      <c r="E894" s="30" t="s">
        <v>116</v>
      </c>
      <c r="F894" s="30"/>
      <c r="G894" s="30"/>
      <c r="H894" s="30" t="s">
        <v>188</v>
      </c>
      <c r="I894" s="30" t="s">
        <v>16</v>
      </c>
      <c r="J894" s="30">
        <f ca="1">DB!R888</f>
        <v>809</v>
      </c>
      <c r="K894" s="30">
        <f ca="1">DB!S888</f>
        <v>899</v>
      </c>
      <c r="L894" s="30">
        <f ca="1">DB!T888</f>
        <v>998</v>
      </c>
      <c r="M894" s="30">
        <f ca="1">DB!U888</f>
        <v>1054</v>
      </c>
      <c r="N894" s="30" t="s">
        <v>37</v>
      </c>
      <c r="P894" s="2"/>
      <c r="Q894" s="2"/>
      <c r="R894" s="2"/>
      <c r="S894" s="2"/>
    </row>
    <row r="895" spans="2:19" x14ac:dyDescent="0.35">
      <c r="B895" s="30" t="s">
        <v>125</v>
      </c>
      <c r="C895" s="30" t="s">
        <v>126</v>
      </c>
      <c r="D895" s="30" t="s">
        <v>3</v>
      </c>
      <c r="E895" s="30" t="s">
        <v>46</v>
      </c>
      <c r="F895" s="30"/>
      <c r="G895" s="30"/>
      <c r="H895" s="30" t="s">
        <v>188</v>
      </c>
      <c r="I895" s="30" t="s">
        <v>47</v>
      </c>
      <c r="J895" s="30">
        <f ca="1">DB!R889</f>
        <v>659</v>
      </c>
      <c r="K895" s="30">
        <f ca="1">DB!S889</f>
        <v>732</v>
      </c>
      <c r="L895" s="30">
        <f ca="1">DB!T889</f>
        <v>777</v>
      </c>
      <c r="M895" s="30">
        <f ca="1">DB!U889</f>
        <v>843</v>
      </c>
      <c r="N895" s="30" t="s">
        <v>37</v>
      </c>
      <c r="P895" s="2"/>
      <c r="Q895" s="2"/>
      <c r="R895" s="2"/>
      <c r="S895" s="2"/>
    </row>
    <row r="896" spans="2:19" x14ac:dyDescent="0.35">
      <c r="B896" s="30" t="s">
        <v>125</v>
      </c>
      <c r="C896" s="30" t="s">
        <v>126</v>
      </c>
      <c r="D896" s="30" t="s">
        <v>5</v>
      </c>
      <c r="E896" s="30" t="s">
        <v>36</v>
      </c>
      <c r="F896" s="30"/>
      <c r="G896" s="30"/>
      <c r="H896" s="30" t="s">
        <v>188</v>
      </c>
      <c r="I896" s="30" t="s">
        <v>9</v>
      </c>
      <c r="J896" s="30">
        <f ca="1">DB!R890</f>
        <v>917</v>
      </c>
      <c r="K896" s="30">
        <f ca="1">DB!S890</f>
        <v>1018</v>
      </c>
      <c r="L896" s="30">
        <f ca="1">DB!T890</f>
        <v>1131</v>
      </c>
      <c r="M896" s="30">
        <f ca="1">DB!U890</f>
        <v>1309</v>
      </c>
      <c r="N896" s="30" t="s">
        <v>37</v>
      </c>
      <c r="P896" s="2"/>
      <c r="Q896" s="2"/>
      <c r="R896" s="2"/>
      <c r="S896" s="2"/>
    </row>
    <row r="897" spans="2:19" x14ac:dyDescent="0.35">
      <c r="B897" s="30" t="s">
        <v>125</v>
      </c>
      <c r="C897" s="30" t="s">
        <v>126</v>
      </c>
      <c r="D897" s="30" t="s">
        <v>5</v>
      </c>
      <c r="E897" s="30" t="s">
        <v>36</v>
      </c>
      <c r="F897" s="30"/>
      <c r="G897" s="30"/>
      <c r="H897" s="30" t="s">
        <v>188</v>
      </c>
      <c r="I897" s="30" t="s">
        <v>106</v>
      </c>
      <c r="J897" s="30">
        <f ca="1">DB!R891</f>
        <v>917</v>
      </c>
      <c r="K897" s="30">
        <f ca="1">DB!S891</f>
        <v>1018</v>
      </c>
      <c r="L897" s="30">
        <f ca="1">DB!T891</f>
        <v>1131</v>
      </c>
      <c r="M897" s="30">
        <f ca="1">DB!U891</f>
        <v>1309</v>
      </c>
      <c r="N897" s="30" t="s">
        <v>37</v>
      </c>
      <c r="P897" s="2"/>
      <c r="Q897" s="2"/>
      <c r="R897" s="2"/>
      <c r="S897" s="2"/>
    </row>
    <row r="898" spans="2:19" x14ac:dyDescent="0.35">
      <c r="B898" s="30" t="s">
        <v>125</v>
      </c>
      <c r="C898" s="30" t="s">
        <v>126</v>
      </c>
      <c r="D898" s="30" t="s">
        <v>5</v>
      </c>
      <c r="E898" s="30" t="s">
        <v>36</v>
      </c>
      <c r="F898" s="30"/>
      <c r="G898" s="30"/>
      <c r="H898" s="30" t="s">
        <v>188</v>
      </c>
      <c r="I898" s="30" t="s">
        <v>107</v>
      </c>
      <c r="J898" s="30">
        <f ca="1">DB!R892</f>
        <v>917</v>
      </c>
      <c r="K898" s="30">
        <f ca="1">DB!S892</f>
        <v>1018</v>
      </c>
      <c r="L898" s="30">
        <f ca="1">DB!T892</f>
        <v>1131</v>
      </c>
      <c r="M898" s="30">
        <f ca="1">DB!U892</f>
        <v>1309</v>
      </c>
      <c r="N898" s="30" t="s">
        <v>37</v>
      </c>
      <c r="P898" s="2"/>
      <c r="Q898" s="2"/>
      <c r="R898" s="2"/>
      <c r="S898" s="2"/>
    </row>
    <row r="899" spans="2:19" x14ac:dyDescent="0.35">
      <c r="B899" s="30" t="s">
        <v>125</v>
      </c>
      <c r="C899" s="30" t="s">
        <v>126</v>
      </c>
      <c r="D899" s="30" t="s">
        <v>5</v>
      </c>
      <c r="E899" s="30" t="s">
        <v>36</v>
      </c>
      <c r="F899" s="30"/>
      <c r="G899" s="30"/>
      <c r="H899" s="30" t="s">
        <v>188</v>
      </c>
      <c r="I899" s="30" t="s">
        <v>108</v>
      </c>
      <c r="J899" s="30">
        <f ca="1">DB!R893</f>
        <v>917</v>
      </c>
      <c r="K899" s="30">
        <f ca="1">DB!S893</f>
        <v>1018</v>
      </c>
      <c r="L899" s="30">
        <f ca="1">DB!T893</f>
        <v>1131</v>
      </c>
      <c r="M899" s="30">
        <f ca="1">DB!U893</f>
        <v>1309</v>
      </c>
      <c r="N899" s="30" t="s">
        <v>37</v>
      </c>
      <c r="P899" s="2"/>
      <c r="Q899" s="2"/>
      <c r="R899" s="2"/>
      <c r="S899" s="2"/>
    </row>
    <row r="900" spans="2:19" x14ac:dyDescent="0.35">
      <c r="B900" s="30" t="s">
        <v>125</v>
      </c>
      <c r="C900" s="30" t="s">
        <v>126</v>
      </c>
      <c r="D900" s="30" t="s">
        <v>5</v>
      </c>
      <c r="E900" s="30" t="s">
        <v>38</v>
      </c>
      <c r="F900" s="30"/>
      <c r="G900" s="30"/>
      <c r="H900" s="30" t="s">
        <v>188</v>
      </c>
      <c r="I900" s="30" t="s">
        <v>10</v>
      </c>
      <c r="J900" s="30">
        <f ca="1">DB!R894</f>
        <v>917</v>
      </c>
      <c r="K900" s="30">
        <f ca="1">DB!S894</f>
        <v>1018</v>
      </c>
      <c r="L900" s="30">
        <f ca="1">DB!T894</f>
        <v>1131</v>
      </c>
      <c r="M900" s="30">
        <f ca="1">DB!U894</f>
        <v>1309</v>
      </c>
      <c r="N900" s="30" t="s">
        <v>37</v>
      </c>
      <c r="P900" s="2"/>
      <c r="Q900" s="2"/>
      <c r="R900" s="2"/>
      <c r="S900" s="2"/>
    </row>
    <row r="901" spans="2:19" x14ac:dyDescent="0.35">
      <c r="B901" s="30" t="s">
        <v>125</v>
      </c>
      <c r="C901" s="30" t="s">
        <v>126</v>
      </c>
      <c r="D901" s="30" t="s">
        <v>5</v>
      </c>
      <c r="E901" s="30" t="s">
        <v>38</v>
      </c>
      <c r="F901" s="30"/>
      <c r="G901" s="30"/>
      <c r="H901" s="30" t="s">
        <v>188</v>
      </c>
      <c r="I901" s="30" t="s">
        <v>11</v>
      </c>
      <c r="J901" s="30">
        <f ca="1">DB!R895</f>
        <v>917</v>
      </c>
      <c r="K901" s="30">
        <f ca="1">DB!S895</f>
        <v>1018</v>
      </c>
      <c r="L901" s="30">
        <f ca="1">DB!T895</f>
        <v>1131</v>
      </c>
      <c r="M901" s="30">
        <f ca="1">DB!U895</f>
        <v>1309</v>
      </c>
      <c r="N901" s="30" t="s">
        <v>37</v>
      </c>
      <c r="P901" s="2"/>
      <c r="Q901" s="2"/>
      <c r="R901" s="2"/>
      <c r="S901" s="2"/>
    </row>
    <row r="902" spans="2:19" x14ac:dyDescent="0.35">
      <c r="B902" s="30" t="s">
        <v>125</v>
      </c>
      <c r="C902" s="30" t="s">
        <v>126</v>
      </c>
      <c r="D902" s="30" t="s">
        <v>5</v>
      </c>
      <c r="E902" s="30" t="s">
        <v>38</v>
      </c>
      <c r="F902" s="30"/>
      <c r="G902" s="30"/>
      <c r="H902" s="30" t="s">
        <v>188</v>
      </c>
      <c r="I902" s="30" t="s">
        <v>109</v>
      </c>
      <c r="J902" s="30">
        <f ca="1">DB!R896</f>
        <v>917</v>
      </c>
      <c r="K902" s="30">
        <f ca="1">DB!S896</f>
        <v>1018</v>
      </c>
      <c r="L902" s="30">
        <f ca="1">DB!T896</f>
        <v>1131</v>
      </c>
      <c r="M902" s="30">
        <f ca="1">DB!U896</f>
        <v>1309</v>
      </c>
      <c r="N902" s="30" t="s">
        <v>37</v>
      </c>
      <c r="P902" s="2"/>
      <c r="Q902" s="2"/>
      <c r="R902" s="2"/>
      <c r="S902" s="2"/>
    </row>
    <row r="903" spans="2:19" x14ac:dyDescent="0.35">
      <c r="B903" s="30" t="s">
        <v>125</v>
      </c>
      <c r="C903" s="30" t="s">
        <v>126</v>
      </c>
      <c r="D903" s="30" t="s">
        <v>5</v>
      </c>
      <c r="E903" s="30" t="s">
        <v>38</v>
      </c>
      <c r="F903" s="30"/>
      <c r="G903" s="30"/>
      <c r="H903" s="30" t="s">
        <v>188</v>
      </c>
      <c r="I903" s="30" t="s">
        <v>110</v>
      </c>
      <c r="J903" s="30">
        <f ca="1">DB!R897</f>
        <v>917</v>
      </c>
      <c r="K903" s="30">
        <f ca="1">DB!S897</f>
        <v>1018</v>
      </c>
      <c r="L903" s="30">
        <f ca="1">DB!T897</f>
        <v>1131</v>
      </c>
      <c r="M903" s="30">
        <f ca="1">DB!U897</f>
        <v>1309</v>
      </c>
      <c r="N903" s="30" t="s">
        <v>37</v>
      </c>
      <c r="P903" s="2"/>
      <c r="Q903" s="2"/>
      <c r="R903" s="2"/>
      <c r="S903" s="2"/>
    </row>
    <row r="904" spans="2:19" x14ac:dyDescent="0.35">
      <c r="B904" s="30" t="s">
        <v>125</v>
      </c>
      <c r="C904" s="30" t="s">
        <v>126</v>
      </c>
      <c r="D904" s="30" t="s">
        <v>5</v>
      </c>
      <c r="E904" s="30" t="s">
        <v>39</v>
      </c>
      <c r="F904" s="30"/>
      <c r="G904" s="30"/>
      <c r="H904" s="30" t="s">
        <v>188</v>
      </c>
      <c r="I904" s="30" t="s">
        <v>111</v>
      </c>
      <c r="J904" s="30">
        <f ca="1">DB!R898</f>
        <v>845</v>
      </c>
      <c r="K904" s="30">
        <f ca="1">DB!S898</f>
        <v>938</v>
      </c>
      <c r="L904" s="30">
        <f ca="1">DB!T898</f>
        <v>1043</v>
      </c>
      <c r="M904" s="30">
        <f ca="1">DB!U898</f>
        <v>1109</v>
      </c>
      <c r="N904" s="30" t="s">
        <v>37</v>
      </c>
      <c r="P904" s="2"/>
      <c r="Q904" s="2"/>
      <c r="R904" s="2"/>
      <c r="S904" s="2"/>
    </row>
    <row r="905" spans="2:19" x14ac:dyDescent="0.35">
      <c r="B905" s="30" t="s">
        <v>125</v>
      </c>
      <c r="C905" s="30" t="s">
        <v>126</v>
      </c>
      <c r="D905" s="30" t="s">
        <v>5</v>
      </c>
      <c r="E905" s="30" t="s">
        <v>39</v>
      </c>
      <c r="F905" s="30"/>
      <c r="G905" s="30"/>
      <c r="H905" s="30" t="s">
        <v>188</v>
      </c>
      <c r="I905" s="30" t="s">
        <v>112</v>
      </c>
      <c r="J905" s="30">
        <f ca="1">DB!R899</f>
        <v>845</v>
      </c>
      <c r="K905" s="30">
        <f ca="1">DB!S899</f>
        <v>938</v>
      </c>
      <c r="L905" s="30">
        <f ca="1">DB!T899</f>
        <v>1043</v>
      </c>
      <c r="M905" s="30">
        <f ca="1">DB!U899</f>
        <v>1109</v>
      </c>
      <c r="N905" s="30" t="s">
        <v>37</v>
      </c>
      <c r="P905" s="2"/>
      <c r="Q905" s="2"/>
      <c r="R905" s="2"/>
      <c r="S905" s="2"/>
    </row>
    <row r="906" spans="2:19" x14ac:dyDescent="0.35">
      <c r="B906" s="30" t="s">
        <v>125</v>
      </c>
      <c r="C906" s="30" t="s">
        <v>126</v>
      </c>
      <c r="D906" s="30" t="s">
        <v>5</v>
      </c>
      <c r="E906" s="30" t="s">
        <v>39</v>
      </c>
      <c r="F906" s="30"/>
      <c r="G906" s="30"/>
      <c r="H906" s="30" t="s">
        <v>188</v>
      </c>
      <c r="I906" s="30" t="s">
        <v>12</v>
      </c>
      <c r="J906" s="30">
        <f ca="1">DB!R900</f>
        <v>845</v>
      </c>
      <c r="K906" s="30">
        <f ca="1">DB!S900</f>
        <v>938</v>
      </c>
      <c r="L906" s="30">
        <f ca="1">DB!T900</f>
        <v>1043</v>
      </c>
      <c r="M906" s="30">
        <f ca="1">DB!U900</f>
        <v>1109</v>
      </c>
      <c r="N906" s="30" t="s">
        <v>37</v>
      </c>
      <c r="P906" s="2"/>
      <c r="Q906" s="2"/>
      <c r="R906" s="2"/>
      <c r="S906" s="2"/>
    </row>
    <row r="907" spans="2:19" x14ac:dyDescent="0.35">
      <c r="B907" s="30" t="s">
        <v>125</v>
      </c>
      <c r="C907" s="30" t="s">
        <v>126</v>
      </c>
      <c r="D907" s="30" t="s">
        <v>5</v>
      </c>
      <c r="E907" s="30" t="s">
        <v>39</v>
      </c>
      <c r="F907" s="30"/>
      <c r="G907" s="30"/>
      <c r="H907" s="30" t="s">
        <v>188</v>
      </c>
      <c r="I907" s="30" t="s">
        <v>13</v>
      </c>
      <c r="J907" s="30">
        <f ca="1">DB!R901</f>
        <v>845</v>
      </c>
      <c r="K907" s="30">
        <f ca="1">DB!S901</f>
        <v>938</v>
      </c>
      <c r="L907" s="30">
        <f ca="1">DB!T901</f>
        <v>1043</v>
      </c>
      <c r="M907" s="30">
        <f ca="1">DB!U901</f>
        <v>1109</v>
      </c>
      <c r="N907" s="30" t="s">
        <v>37</v>
      </c>
      <c r="P907" s="2"/>
      <c r="Q907" s="2"/>
      <c r="R907" s="2"/>
      <c r="S907" s="2"/>
    </row>
    <row r="908" spans="2:19" x14ac:dyDescent="0.35">
      <c r="B908" s="30" t="s">
        <v>125</v>
      </c>
      <c r="C908" s="30" t="s">
        <v>126</v>
      </c>
      <c r="D908" s="30" t="s">
        <v>5</v>
      </c>
      <c r="E908" s="30" t="s">
        <v>113</v>
      </c>
      <c r="F908" s="30"/>
      <c r="G908" s="30"/>
      <c r="H908" s="30" t="s">
        <v>188</v>
      </c>
      <c r="I908" s="30" t="s">
        <v>40</v>
      </c>
      <c r="J908" s="30">
        <f ca="1">DB!R902</f>
        <v>917</v>
      </c>
      <c r="K908" s="30">
        <f ca="1">DB!S902</f>
        <v>1018</v>
      </c>
      <c r="L908" s="30">
        <f ca="1">DB!T902</f>
        <v>1131</v>
      </c>
      <c r="M908" s="30">
        <f ca="1">DB!U902</f>
        <v>1309</v>
      </c>
      <c r="N908" s="30" t="s">
        <v>37</v>
      </c>
      <c r="P908" s="2"/>
      <c r="Q908" s="2"/>
      <c r="R908" s="2"/>
      <c r="S908" s="2"/>
    </row>
    <row r="909" spans="2:19" x14ac:dyDescent="0.35">
      <c r="B909" s="30" t="s">
        <v>125</v>
      </c>
      <c r="C909" s="30" t="s">
        <v>126</v>
      </c>
      <c r="D909" s="30" t="s">
        <v>5</v>
      </c>
      <c r="E909" s="30" t="s">
        <v>113</v>
      </c>
      <c r="F909" s="30"/>
      <c r="G909" s="30"/>
      <c r="H909" s="30" t="s">
        <v>188</v>
      </c>
      <c r="I909" s="30" t="s">
        <v>41</v>
      </c>
      <c r="J909" s="30">
        <f ca="1">DB!R903</f>
        <v>917</v>
      </c>
      <c r="K909" s="30">
        <f ca="1">DB!S903</f>
        <v>1018</v>
      </c>
      <c r="L909" s="30">
        <f ca="1">DB!T903</f>
        <v>1131</v>
      </c>
      <c r="M909" s="30">
        <f ca="1">DB!U903</f>
        <v>1309</v>
      </c>
      <c r="N909" s="30" t="s">
        <v>37</v>
      </c>
      <c r="P909" s="2"/>
      <c r="Q909" s="2"/>
      <c r="R909" s="2"/>
      <c r="S909" s="2"/>
    </row>
    <row r="910" spans="2:19" x14ac:dyDescent="0.35">
      <c r="B910" s="30" t="s">
        <v>125</v>
      </c>
      <c r="C910" s="30" t="s">
        <v>126</v>
      </c>
      <c r="D910" s="30" t="s">
        <v>5</v>
      </c>
      <c r="E910" s="30" t="s">
        <v>113</v>
      </c>
      <c r="F910" s="30"/>
      <c r="G910" s="30"/>
      <c r="H910" s="30" t="s">
        <v>188</v>
      </c>
      <c r="I910" s="30" t="s">
        <v>42</v>
      </c>
      <c r="J910" s="30">
        <f ca="1">DB!R904</f>
        <v>917</v>
      </c>
      <c r="K910" s="30">
        <f ca="1">DB!S904</f>
        <v>1018</v>
      </c>
      <c r="L910" s="30">
        <f ca="1">DB!T904</f>
        <v>1131</v>
      </c>
      <c r="M910" s="30">
        <f ca="1">DB!U904</f>
        <v>1309</v>
      </c>
      <c r="N910" s="30" t="s">
        <v>37</v>
      </c>
      <c r="P910" s="2"/>
      <c r="Q910" s="2"/>
      <c r="R910" s="2"/>
      <c r="S910" s="2"/>
    </row>
    <row r="911" spans="2:19" x14ac:dyDescent="0.35">
      <c r="B911" s="30" t="s">
        <v>125</v>
      </c>
      <c r="C911" s="30" t="s">
        <v>126</v>
      </c>
      <c r="D911" s="30" t="s">
        <v>5</v>
      </c>
      <c r="E911" s="30" t="s">
        <v>113</v>
      </c>
      <c r="F911" s="30"/>
      <c r="G911" s="30"/>
      <c r="H911" s="30" t="s">
        <v>188</v>
      </c>
      <c r="I911" s="30" t="s">
        <v>43</v>
      </c>
      <c r="J911" s="30">
        <f ca="1">DB!R905</f>
        <v>917</v>
      </c>
      <c r="K911" s="30">
        <f ca="1">DB!S905</f>
        <v>1018</v>
      </c>
      <c r="L911" s="30">
        <f ca="1">DB!T905</f>
        <v>1131</v>
      </c>
      <c r="M911" s="30">
        <f ca="1">DB!U905</f>
        <v>1309</v>
      </c>
      <c r="N911" s="30" t="s">
        <v>37</v>
      </c>
      <c r="P911" s="2"/>
      <c r="Q911" s="2"/>
      <c r="R911" s="2"/>
      <c r="S911" s="2"/>
    </row>
    <row r="912" spans="2:19" x14ac:dyDescent="0.35">
      <c r="B912" s="30" t="s">
        <v>125</v>
      </c>
      <c r="C912" s="30" t="s">
        <v>126</v>
      </c>
      <c r="D912" s="30" t="s">
        <v>5</v>
      </c>
      <c r="E912" s="30" t="s">
        <v>113</v>
      </c>
      <c r="F912" s="30"/>
      <c r="G912" s="30"/>
      <c r="H912" s="30" t="s">
        <v>188</v>
      </c>
      <c r="I912" s="30" t="s">
        <v>44</v>
      </c>
      <c r="J912" s="30">
        <f ca="1">DB!R906</f>
        <v>917</v>
      </c>
      <c r="K912" s="30">
        <f ca="1">DB!S906</f>
        <v>1018</v>
      </c>
      <c r="L912" s="30">
        <f ca="1">DB!T906</f>
        <v>1131</v>
      </c>
      <c r="M912" s="30">
        <f ca="1">DB!U906</f>
        <v>1309</v>
      </c>
      <c r="N912" s="30" t="s">
        <v>37</v>
      </c>
      <c r="P912" s="2"/>
      <c r="Q912" s="2"/>
      <c r="R912" s="2"/>
      <c r="S912" s="2"/>
    </row>
    <row r="913" spans="2:19" x14ac:dyDescent="0.35">
      <c r="B913" s="30" t="s">
        <v>125</v>
      </c>
      <c r="C913" s="30" t="s">
        <v>126</v>
      </c>
      <c r="D913" s="30" t="s">
        <v>5</v>
      </c>
      <c r="E913" s="30" t="s">
        <v>114</v>
      </c>
      <c r="F913" s="30"/>
      <c r="G913" s="30"/>
      <c r="H913" s="30" t="s">
        <v>188</v>
      </c>
      <c r="I913" s="30" t="s">
        <v>14</v>
      </c>
      <c r="J913" s="30">
        <f ca="1">DB!R907</f>
        <v>917</v>
      </c>
      <c r="K913" s="30">
        <f ca="1">DB!S907</f>
        <v>1018</v>
      </c>
      <c r="L913" s="30">
        <f ca="1">DB!T907</f>
        <v>1131</v>
      </c>
      <c r="M913" s="30">
        <f ca="1">DB!U907</f>
        <v>1309</v>
      </c>
      <c r="N913" s="30" t="s">
        <v>37</v>
      </c>
      <c r="P913" s="2"/>
      <c r="Q913" s="2"/>
      <c r="R913" s="2"/>
      <c r="S913" s="2"/>
    </row>
    <row r="914" spans="2:19" x14ac:dyDescent="0.35">
      <c r="B914" s="30" t="s">
        <v>125</v>
      </c>
      <c r="C914" s="30" t="s">
        <v>126</v>
      </c>
      <c r="D914" s="30" t="s">
        <v>5</v>
      </c>
      <c r="E914" s="30" t="s">
        <v>114</v>
      </c>
      <c r="F914" s="30"/>
      <c r="G914" s="30"/>
      <c r="H914" s="30" t="s">
        <v>188</v>
      </c>
      <c r="I914" s="30" t="s">
        <v>115</v>
      </c>
      <c r="J914" s="30">
        <f ca="1">DB!R908</f>
        <v>917</v>
      </c>
      <c r="K914" s="30">
        <f ca="1">DB!S908</f>
        <v>1018</v>
      </c>
      <c r="L914" s="30">
        <f ca="1">DB!T908</f>
        <v>1131</v>
      </c>
      <c r="M914" s="30">
        <f ca="1">DB!U908</f>
        <v>1309</v>
      </c>
      <c r="N914" s="30" t="s">
        <v>37</v>
      </c>
      <c r="P914" s="2"/>
      <c r="Q914" s="2"/>
      <c r="R914" s="2"/>
      <c r="S914" s="2"/>
    </row>
    <row r="915" spans="2:19" x14ac:dyDescent="0.35">
      <c r="B915" s="30" t="s">
        <v>125</v>
      </c>
      <c r="C915" s="30" t="s">
        <v>126</v>
      </c>
      <c r="D915" s="30" t="s">
        <v>5</v>
      </c>
      <c r="E915" s="30" t="s">
        <v>114</v>
      </c>
      <c r="F915" s="30"/>
      <c r="G915" s="30"/>
      <c r="H915" s="30" t="s">
        <v>188</v>
      </c>
      <c r="I915" s="30" t="s">
        <v>15</v>
      </c>
      <c r="J915" s="30">
        <f ca="1">DB!R909</f>
        <v>917</v>
      </c>
      <c r="K915" s="30">
        <f ca="1">DB!S909</f>
        <v>1018</v>
      </c>
      <c r="L915" s="30">
        <f ca="1">DB!T909</f>
        <v>1131</v>
      </c>
      <c r="M915" s="30">
        <f ca="1">DB!U909</f>
        <v>1309</v>
      </c>
      <c r="N915" s="30" t="s">
        <v>37</v>
      </c>
      <c r="P915" s="2"/>
      <c r="Q915" s="2"/>
      <c r="R915" s="2"/>
      <c r="S915" s="2"/>
    </row>
    <row r="916" spans="2:19" x14ac:dyDescent="0.35">
      <c r="B916" s="30" t="s">
        <v>125</v>
      </c>
      <c r="C916" s="30" t="s">
        <v>126</v>
      </c>
      <c r="D916" s="30" t="s">
        <v>5</v>
      </c>
      <c r="E916" s="30" t="s">
        <v>116</v>
      </c>
      <c r="F916" s="30"/>
      <c r="G916" s="30"/>
      <c r="H916" s="30" t="s">
        <v>188</v>
      </c>
      <c r="I916" s="30" t="s">
        <v>45</v>
      </c>
      <c r="J916" s="30">
        <f ca="1">DB!R910</f>
        <v>845</v>
      </c>
      <c r="K916" s="30">
        <f ca="1">DB!S910</f>
        <v>938</v>
      </c>
      <c r="L916" s="30">
        <f ca="1">DB!T910</f>
        <v>1043</v>
      </c>
      <c r="M916" s="30">
        <f ca="1">DB!U910</f>
        <v>1109</v>
      </c>
      <c r="N916" s="30" t="s">
        <v>37</v>
      </c>
      <c r="P916" s="2"/>
      <c r="Q916" s="2"/>
      <c r="R916" s="2"/>
      <c r="S916" s="2"/>
    </row>
    <row r="917" spans="2:19" x14ac:dyDescent="0.35">
      <c r="B917" s="30" t="s">
        <v>125</v>
      </c>
      <c r="C917" s="30" t="s">
        <v>126</v>
      </c>
      <c r="D917" s="30" t="s">
        <v>5</v>
      </c>
      <c r="E917" s="30" t="s">
        <v>116</v>
      </c>
      <c r="F917" s="30"/>
      <c r="G917" s="30"/>
      <c r="H917" s="30" t="s">
        <v>188</v>
      </c>
      <c r="I917" s="30" t="s">
        <v>117</v>
      </c>
      <c r="J917" s="30">
        <f ca="1">DB!R911</f>
        <v>845</v>
      </c>
      <c r="K917" s="30">
        <f ca="1">DB!S911</f>
        <v>938</v>
      </c>
      <c r="L917" s="30">
        <f ca="1">DB!T911</f>
        <v>1043</v>
      </c>
      <c r="M917" s="30">
        <f ca="1">DB!U911</f>
        <v>1109</v>
      </c>
      <c r="N917" s="30" t="s">
        <v>37</v>
      </c>
      <c r="P917" s="2"/>
      <c r="Q917" s="2"/>
      <c r="R917" s="2"/>
      <c r="S917" s="2"/>
    </row>
    <row r="918" spans="2:19" x14ac:dyDescent="0.35">
      <c r="B918" s="30" t="s">
        <v>125</v>
      </c>
      <c r="C918" s="30" t="s">
        <v>126</v>
      </c>
      <c r="D918" s="30" t="s">
        <v>5</v>
      </c>
      <c r="E918" s="30" t="s">
        <v>116</v>
      </c>
      <c r="F918" s="30"/>
      <c r="G918" s="30"/>
      <c r="H918" s="30" t="s">
        <v>188</v>
      </c>
      <c r="I918" s="30" t="s">
        <v>16</v>
      </c>
      <c r="J918" s="30">
        <f ca="1">DB!R912</f>
        <v>845</v>
      </c>
      <c r="K918" s="30">
        <f ca="1">DB!S912</f>
        <v>938</v>
      </c>
      <c r="L918" s="30">
        <f ca="1">DB!T912</f>
        <v>1043</v>
      </c>
      <c r="M918" s="30">
        <f ca="1">DB!U912</f>
        <v>1109</v>
      </c>
      <c r="N918" s="30" t="s">
        <v>37</v>
      </c>
      <c r="P918" s="2"/>
      <c r="Q918" s="2"/>
      <c r="R918" s="2"/>
      <c r="S918" s="2"/>
    </row>
    <row r="919" spans="2:19" x14ac:dyDescent="0.35">
      <c r="B919" s="30" t="s">
        <v>125</v>
      </c>
      <c r="C919" s="30" t="s">
        <v>126</v>
      </c>
      <c r="D919" s="30" t="s">
        <v>5</v>
      </c>
      <c r="E919" s="30" t="s">
        <v>46</v>
      </c>
      <c r="F919" s="30"/>
      <c r="G919" s="30"/>
      <c r="H919" s="30" t="s">
        <v>188</v>
      </c>
      <c r="I919" s="30" t="s">
        <v>47</v>
      </c>
      <c r="J919" s="30">
        <f ca="1">DB!R913</f>
        <v>679</v>
      </c>
      <c r="K919" s="30">
        <f ca="1">DB!S913</f>
        <v>754</v>
      </c>
      <c r="L919" s="30">
        <f ca="1">DB!T913</f>
        <v>821</v>
      </c>
      <c r="M919" s="30">
        <f ca="1">DB!U913</f>
        <v>910</v>
      </c>
      <c r="N919" s="30" t="s">
        <v>37</v>
      </c>
      <c r="P919" s="2"/>
      <c r="Q919" s="2"/>
      <c r="R919" s="2"/>
      <c r="S919" s="2"/>
    </row>
    <row r="920" spans="2:19" x14ac:dyDescent="0.35">
      <c r="B920" s="30" t="s">
        <v>125</v>
      </c>
      <c r="C920" s="30" t="s">
        <v>126</v>
      </c>
      <c r="D920" s="30" t="s">
        <v>6</v>
      </c>
      <c r="E920" s="30" t="s">
        <v>36</v>
      </c>
      <c r="F920" s="30"/>
      <c r="G920" s="30"/>
      <c r="H920" s="30" t="s">
        <v>188</v>
      </c>
      <c r="I920" s="30" t="s">
        <v>9</v>
      </c>
      <c r="J920" s="30">
        <f ca="1">DB!R914</f>
        <v>854</v>
      </c>
      <c r="K920" s="30">
        <f ca="1">DB!S914</f>
        <v>948</v>
      </c>
      <c r="L920" s="30">
        <f ca="1">DB!T914</f>
        <v>1054</v>
      </c>
      <c r="M920" s="30">
        <f ca="1">DB!U914</f>
        <v>1220</v>
      </c>
      <c r="N920" s="30" t="s">
        <v>37</v>
      </c>
      <c r="P920" s="2"/>
      <c r="Q920" s="2"/>
      <c r="R920" s="2"/>
      <c r="S920" s="2"/>
    </row>
    <row r="921" spans="2:19" x14ac:dyDescent="0.35">
      <c r="B921" s="30" t="s">
        <v>125</v>
      </c>
      <c r="C921" s="30" t="s">
        <v>126</v>
      </c>
      <c r="D921" s="30" t="s">
        <v>6</v>
      </c>
      <c r="E921" s="30" t="s">
        <v>36</v>
      </c>
      <c r="F921" s="30"/>
      <c r="G921" s="30"/>
      <c r="H921" s="30" t="s">
        <v>188</v>
      </c>
      <c r="I921" s="30" t="s">
        <v>106</v>
      </c>
      <c r="J921" s="30">
        <f ca="1">DB!R915</f>
        <v>854</v>
      </c>
      <c r="K921" s="30">
        <f ca="1">DB!S915</f>
        <v>948</v>
      </c>
      <c r="L921" s="30">
        <f ca="1">DB!T915</f>
        <v>1054</v>
      </c>
      <c r="M921" s="30">
        <f ca="1">DB!U915</f>
        <v>1220</v>
      </c>
      <c r="N921" s="30" t="s">
        <v>37</v>
      </c>
      <c r="P921" s="2"/>
      <c r="Q921" s="2"/>
      <c r="R921" s="2"/>
      <c r="S921" s="2"/>
    </row>
    <row r="922" spans="2:19" x14ac:dyDescent="0.35">
      <c r="B922" s="30" t="s">
        <v>125</v>
      </c>
      <c r="C922" s="30" t="s">
        <v>126</v>
      </c>
      <c r="D922" s="30" t="s">
        <v>6</v>
      </c>
      <c r="E922" s="30" t="s">
        <v>36</v>
      </c>
      <c r="F922" s="30"/>
      <c r="G922" s="30"/>
      <c r="H922" s="30" t="s">
        <v>188</v>
      </c>
      <c r="I922" s="30" t="s">
        <v>107</v>
      </c>
      <c r="J922" s="30">
        <f ca="1">DB!R916</f>
        <v>854</v>
      </c>
      <c r="K922" s="30">
        <f ca="1">DB!S916</f>
        <v>948</v>
      </c>
      <c r="L922" s="30">
        <f ca="1">DB!T916</f>
        <v>1054</v>
      </c>
      <c r="M922" s="30">
        <f ca="1">DB!U916</f>
        <v>1220</v>
      </c>
      <c r="N922" s="30" t="s">
        <v>37</v>
      </c>
      <c r="P922" s="2"/>
      <c r="Q922" s="2"/>
      <c r="R922" s="2"/>
      <c r="S922" s="2"/>
    </row>
    <row r="923" spans="2:19" x14ac:dyDescent="0.35">
      <c r="B923" s="30" t="s">
        <v>125</v>
      </c>
      <c r="C923" s="30" t="s">
        <v>126</v>
      </c>
      <c r="D923" s="30" t="s">
        <v>6</v>
      </c>
      <c r="E923" s="30" t="s">
        <v>36</v>
      </c>
      <c r="F923" s="30"/>
      <c r="G923" s="30"/>
      <c r="H923" s="30" t="s">
        <v>188</v>
      </c>
      <c r="I923" s="30" t="s">
        <v>108</v>
      </c>
      <c r="J923" s="30">
        <f ca="1">DB!R917</f>
        <v>854</v>
      </c>
      <c r="K923" s="30">
        <f ca="1">DB!S917</f>
        <v>948</v>
      </c>
      <c r="L923" s="30">
        <f ca="1">DB!T917</f>
        <v>1054</v>
      </c>
      <c r="M923" s="30">
        <f ca="1">DB!U917</f>
        <v>1220</v>
      </c>
      <c r="N923" s="30" t="s">
        <v>37</v>
      </c>
      <c r="P923" s="2"/>
      <c r="Q923" s="2"/>
      <c r="R923" s="2"/>
      <c r="S923" s="2"/>
    </row>
    <row r="924" spans="2:19" x14ac:dyDescent="0.35">
      <c r="B924" s="30" t="s">
        <v>125</v>
      </c>
      <c r="C924" s="30" t="s">
        <v>126</v>
      </c>
      <c r="D924" s="30" t="s">
        <v>6</v>
      </c>
      <c r="E924" s="30" t="s">
        <v>38</v>
      </c>
      <c r="F924" s="30"/>
      <c r="G924" s="30"/>
      <c r="H924" s="30" t="s">
        <v>188</v>
      </c>
      <c r="I924" s="30" t="s">
        <v>10</v>
      </c>
      <c r="J924" s="30">
        <f ca="1">DB!R918</f>
        <v>854</v>
      </c>
      <c r="K924" s="30">
        <f ca="1">DB!S918</f>
        <v>948</v>
      </c>
      <c r="L924" s="30">
        <f ca="1">DB!T918</f>
        <v>1054</v>
      </c>
      <c r="M924" s="30">
        <f ca="1">DB!U918</f>
        <v>1220</v>
      </c>
      <c r="N924" s="30" t="s">
        <v>37</v>
      </c>
      <c r="P924" s="2"/>
      <c r="Q924" s="2"/>
      <c r="R924" s="2"/>
      <c r="S924" s="2"/>
    </row>
    <row r="925" spans="2:19" x14ac:dyDescent="0.35">
      <c r="B925" s="30" t="s">
        <v>125</v>
      </c>
      <c r="C925" s="30" t="s">
        <v>126</v>
      </c>
      <c r="D925" s="30" t="s">
        <v>6</v>
      </c>
      <c r="E925" s="30" t="s">
        <v>38</v>
      </c>
      <c r="F925" s="30"/>
      <c r="G925" s="30"/>
      <c r="H925" s="30" t="s">
        <v>188</v>
      </c>
      <c r="I925" s="30" t="s">
        <v>11</v>
      </c>
      <c r="J925" s="30">
        <f ca="1">DB!R919</f>
        <v>854</v>
      </c>
      <c r="K925" s="30">
        <f ca="1">DB!S919</f>
        <v>948</v>
      </c>
      <c r="L925" s="30">
        <f ca="1">DB!T919</f>
        <v>1054</v>
      </c>
      <c r="M925" s="30">
        <f ca="1">DB!U919</f>
        <v>1220</v>
      </c>
      <c r="N925" s="30" t="s">
        <v>37</v>
      </c>
      <c r="P925" s="2"/>
      <c r="Q925" s="2"/>
      <c r="R925" s="2"/>
      <c r="S925" s="2"/>
    </row>
    <row r="926" spans="2:19" x14ac:dyDescent="0.35">
      <c r="B926" s="30" t="s">
        <v>125</v>
      </c>
      <c r="C926" s="30" t="s">
        <v>126</v>
      </c>
      <c r="D926" s="30" t="s">
        <v>6</v>
      </c>
      <c r="E926" s="30" t="s">
        <v>38</v>
      </c>
      <c r="F926" s="30"/>
      <c r="G926" s="30"/>
      <c r="H926" s="30" t="s">
        <v>188</v>
      </c>
      <c r="I926" s="30" t="s">
        <v>109</v>
      </c>
      <c r="J926" s="30">
        <f ca="1">DB!R920</f>
        <v>854</v>
      </c>
      <c r="K926" s="30">
        <f ca="1">DB!S920</f>
        <v>948</v>
      </c>
      <c r="L926" s="30">
        <f ca="1">DB!T920</f>
        <v>1054</v>
      </c>
      <c r="M926" s="30">
        <f ca="1">DB!U920</f>
        <v>1220</v>
      </c>
      <c r="N926" s="30" t="s">
        <v>37</v>
      </c>
      <c r="P926" s="2"/>
      <c r="Q926" s="2"/>
      <c r="R926" s="2"/>
      <c r="S926" s="2"/>
    </row>
    <row r="927" spans="2:19" x14ac:dyDescent="0.35">
      <c r="B927" s="30" t="s">
        <v>125</v>
      </c>
      <c r="C927" s="30" t="s">
        <v>126</v>
      </c>
      <c r="D927" s="30" t="s">
        <v>6</v>
      </c>
      <c r="E927" s="30" t="s">
        <v>38</v>
      </c>
      <c r="F927" s="30"/>
      <c r="G927" s="30"/>
      <c r="H927" s="30" t="s">
        <v>188</v>
      </c>
      <c r="I927" s="30" t="s">
        <v>110</v>
      </c>
      <c r="J927" s="30">
        <f ca="1">DB!R921</f>
        <v>854</v>
      </c>
      <c r="K927" s="30">
        <f ca="1">DB!S921</f>
        <v>948</v>
      </c>
      <c r="L927" s="30">
        <f ca="1">DB!T921</f>
        <v>1054</v>
      </c>
      <c r="M927" s="30">
        <f ca="1">DB!U921</f>
        <v>1220</v>
      </c>
      <c r="N927" s="30" t="s">
        <v>37</v>
      </c>
      <c r="P927" s="2"/>
      <c r="Q927" s="2"/>
      <c r="R927" s="2"/>
      <c r="S927" s="2"/>
    </row>
    <row r="928" spans="2:19" x14ac:dyDescent="0.35">
      <c r="B928" s="30" t="s">
        <v>125</v>
      </c>
      <c r="C928" s="30" t="s">
        <v>126</v>
      </c>
      <c r="D928" s="30" t="s">
        <v>6</v>
      </c>
      <c r="E928" s="30" t="s">
        <v>39</v>
      </c>
      <c r="F928" s="30"/>
      <c r="G928" s="30"/>
      <c r="H928" s="30" t="s">
        <v>188</v>
      </c>
      <c r="I928" s="30" t="s">
        <v>111</v>
      </c>
      <c r="J928" s="30">
        <f ca="1">DB!R922</f>
        <v>809</v>
      </c>
      <c r="K928" s="30">
        <f ca="1">DB!S922</f>
        <v>899</v>
      </c>
      <c r="L928" s="30">
        <f ca="1">DB!T922</f>
        <v>998</v>
      </c>
      <c r="M928" s="30">
        <f ca="1">DB!U922</f>
        <v>1054</v>
      </c>
      <c r="N928" s="30" t="s">
        <v>37</v>
      </c>
      <c r="P928" s="2"/>
      <c r="Q928" s="2"/>
      <c r="R928" s="2"/>
      <c r="S928" s="2"/>
    </row>
    <row r="929" spans="2:19" x14ac:dyDescent="0.35">
      <c r="B929" s="30" t="s">
        <v>125</v>
      </c>
      <c r="C929" s="30" t="s">
        <v>126</v>
      </c>
      <c r="D929" s="30" t="s">
        <v>6</v>
      </c>
      <c r="E929" s="30" t="s">
        <v>39</v>
      </c>
      <c r="F929" s="30"/>
      <c r="G929" s="30"/>
      <c r="H929" s="30" t="s">
        <v>188</v>
      </c>
      <c r="I929" s="30" t="s">
        <v>112</v>
      </c>
      <c r="J929" s="30">
        <f ca="1">DB!R923</f>
        <v>809</v>
      </c>
      <c r="K929" s="30">
        <f ca="1">DB!S923</f>
        <v>899</v>
      </c>
      <c r="L929" s="30">
        <f ca="1">DB!T923</f>
        <v>998</v>
      </c>
      <c r="M929" s="30">
        <f ca="1">DB!U923</f>
        <v>1054</v>
      </c>
      <c r="N929" s="30" t="s">
        <v>37</v>
      </c>
      <c r="P929" s="2"/>
      <c r="Q929" s="2"/>
      <c r="R929" s="2"/>
      <c r="S929" s="2"/>
    </row>
    <row r="930" spans="2:19" x14ac:dyDescent="0.35">
      <c r="B930" s="30" t="s">
        <v>125</v>
      </c>
      <c r="C930" s="30" t="s">
        <v>126</v>
      </c>
      <c r="D930" s="30" t="s">
        <v>6</v>
      </c>
      <c r="E930" s="30" t="s">
        <v>39</v>
      </c>
      <c r="F930" s="30"/>
      <c r="G930" s="30"/>
      <c r="H930" s="30" t="s">
        <v>188</v>
      </c>
      <c r="I930" s="30" t="s">
        <v>12</v>
      </c>
      <c r="J930" s="30">
        <f ca="1">DB!R924</f>
        <v>809</v>
      </c>
      <c r="K930" s="30">
        <f ca="1">DB!S924</f>
        <v>899</v>
      </c>
      <c r="L930" s="30">
        <f ca="1">DB!T924</f>
        <v>998</v>
      </c>
      <c r="M930" s="30">
        <f ca="1">DB!U924</f>
        <v>1054</v>
      </c>
      <c r="N930" s="30" t="s">
        <v>37</v>
      </c>
      <c r="P930" s="2"/>
      <c r="Q930" s="2"/>
      <c r="R930" s="2"/>
      <c r="S930" s="2"/>
    </row>
    <row r="931" spans="2:19" x14ac:dyDescent="0.35">
      <c r="B931" s="30" t="s">
        <v>125</v>
      </c>
      <c r="C931" s="30" t="s">
        <v>126</v>
      </c>
      <c r="D931" s="30" t="s">
        <v>6</v>
      </c>
      <c r="E931" s="30" t="s">
        <v>39</v>
      </c>
      <c r="F931" s="30"/>
      <c r="G931" s="30"/>
      <c r="H931" s="30" t="s">
        <v>188</v>
      </c>
      <c r="I931" s="30" t="s">
        <v>13</v>
      </c>
      <c r="J931" s="30">
        <f ca="1">DB!R925</f>
        <v>809</v>
      </c>
      <c r="K931" s="30">
        <f ca="1">DB!S925</f>
        <v>899</v>
      </c>
      <c r="L931" s="30">
        <f ca="1">DB!T925</f>
        <v>998</v>
      </c>
      <c r="M931" s="30">
        <f ca="1">DB!U925</f>
        <v>1054</v>
      </c>
      <c r="N931" s="30" t="s">
        <v>37</v>
      </c>
      <c r="P931" s="2"/>
      <c r="Q931" s="2"/>
      <c r="R931" s="2"/>
      <c r="S931" s="2"/>
    </row>
    <row r="932" spans="2:19" x14ac:dyDescent="0.35">
      <c r="B932" s="30" t="s">
        <v>125</v>
      </c>
      <c r="C932" s="30" t="s">
        <v>126</v>
      </c>
      <c r="D932" s="30" t="s">
        <v>6</v>
      </c>
      <c r="E932" s="30" t="s">
        <v>113</v>
      </c>
      <c r="F932" s="30"/>
      <c r="G932" s="30"/>
      <c r="H932" s="30" t="s">
        <v>188</v>
      </c>
      <c r="I932" s="30" t="s">
        <v>40</v>
      </c>
      <c r="J932" s="30">
        <f ca="1">DB!R926</f>
        <v>854</v>
      </c>
      <c r="K932" s="30">
        <f ca="1">DB!S926</f>
        <v>948</v>
      </c>
      <c r="L932" s="30">
        <f ca="1">DB!T926</f>
        <v>1054</v>
      </c>
      <c r="M932" s="30">
        <f ca="1">DB!U926</f>
        <v>1220</v>
      </c>
      <c r="N932" s="30" t="s">
        <v>37</v>
      </c>
      <c r="P932" s="2"/>
      <c r="Q932" s="2"/>
      <c r="R932" s="2"/>
      <c r="S932" s="2"/>
    </row>
    <row r="933" spans="2:19" x14ac:dyDescent="0.35">
      <c r="B933" s="30" t="s">
        <v>125</v>
      </c>
      <c r="C933" s="30" t="s">
        <v>126</v>
      </c>
      <c r="D933" s="30" t="s">
        <v>6</v>
      </c>
      <c r="E933" s="30" t="s">
        <v>113</v>
      </c>
      <c r="F933" s="30"/>
      <c r="G933" s="30"/>
      <c r="H933" s="30" t="s">
        <v>188</v>
      </c>
      <c r="I933" s="30" t="s">
        <v>41</v>
      </c>
      <c r="J933" s="30">
        <f ca="1">DB!R927</f>
        <v>854</v>
      </c>
      <c r="K933" s="30">
        <f ca="1">DB!S927</f>
        <v>948</v>
      </c>
      <c r="L933" s="30">
        <f ca="1">DB!T927</f>
        <v>1054</v>
      </c>
      <c r="M933" s="30">
        <f ca="1">DB!U927</f>
        <v>1220</v>
      </c>
      <c r="N933" s="30" t="s">
        <v>37</v>
      </c>
      <c r="P933" s="2"/>
      <c r="Q933" s="2"/>
      <c r="R933" s="2"/>
      <c r="S933" s="2"/>
    </row>
    <row r="934" spans="2:19" x14ac:dyDescent="0.35">
      <c r="B934" s="30" t="s">
        <v>125</v>
      </c>
      <c r="C934" s="30" t="s">
        <v>126</v>
      </c>
      <c r="D934" s="30" t="s">
        <v>6</v>
      </c>
      <c r="E934" s="30" t="s">
        <v>113</v>
      </c>
      <c r="F934" s="30"/>
      <c r="G934" s="30"/>
      <c r="H934" s="30" t="s">
        <v>188</v>
      </c>
      <c r="I934" s="30" t="s">
        <v>42</v>
      </c>
      <c r="J934" s="30">
        <f ca="1">DB!R928</f>
        <v>854</v>
      </c>
      <c r="K934" s="30">
        <f ca="1">DB!S928</f>
        <v>948</v>
      </c>
      <c r="L934" s="30">
        <f ca="1">DB!T928</f>
        <v>1054</v>
      </c>
      <c r="M934" s="30">
        <f ca="1">DB!U928</f>
        <v>1220</v>
      </c>
      <c r="N934" s="30" t="s">
        <v>37</v>
      </c>
      <c r="P934" s="2"/>
      <c r="Q934" s="2"/>
      <c r="R934" s="2"/>
      <c r="S934" s="2"/>
    </row>
    <row r="935" spans="2:19" x14ac:dyDescent="0.35">
      <c r="B935" s="30" t="s">
        <v>125</v>
      </c>
      <c r="C935" s="30" t="s">
        <v>126</v>
      </c>
      <c r="D935" s="30" t="s">
        <v>6</v>
      </c>
      <c r="E935" s="30" t="s">
        <v>113</v>
      </c>
      <c r="F935" s="30"/>
      <c r="G935" s="30"/>
      <c r="H935" s="30" t="s">
        <v>188</v>
      </c>
      <c r="I935" s="30" t="s">
        <v>43</v>
      </c>
      <c r="J935" s="30">
        <f ca="1">DB!R929</f>
        <v>854</v>
      </c>
      <c r="K935" s="30">
        <f ca="1">DB!S929</f>
        <v>948</v>
      </c>
      <c r="L935" s="30">
        <f ca="1">DB!T929</f>
        <v>1054</v>
      </c>
      <c r="M935" s="30">
        <f ca="1">DB!U929</f>
        <v>1220</v>
      </c>
      <c r="N935" s="30" t="s">
        <v>37</v>
      </c>
      <c r="P935" s="2"/>
      <c r="Q935" s="2"/>
      <c r="R935" s="2"/>
      <c r="S935" s="2"/>
    </row>
    <row r="936" spans="2:19" x14ac:dyDescent="0.35">
      <c r="B936" s="30" t="s">
        <v>125</v>
      </c>
      <c r="C936" s="30" t="s">
        <v>126</v>
      </c>
      <c r="D936" s="30" t="s">
        <v>6</v>
      </c>
      <c r="E936" s="30" t="s">
        <v>113</v>
      </c>
      <c r="F936" s="30"/>
      <c r="G936" s="30"/>
      <c r="H936" s="30" t="s">
        <v>188</v>
      </c>
      <c r="I936" s="30" t="s">
        <v>44</v>
      </c>
      <c r="J936" s="30">
        <f ca="1">DB!R930</f>
        <v>854</v>
      </c>
      <c r="K936" s="30">
        <f ca="1">DB!S930</f>
        <v>948</v>
      </c>
      <c r="L936" s="30">
        <f ca="1">DB!T930</f>
        <v>1054</v>
      </c>
      <c r="M936" s="30">
        <f ca="1">DB!U930</f>
        <v>1220</v>
      </c>
      <c r="N936" s="30" t="s">
        <v>37</v>
      </c>
      <c r="P936" s="2"/>
      <c r="Q936" s="2"/>
      <c r="R936" s="2"/>
      <c r="S936" s="2"/>
    </row>
    <row r="937" spans="2:19" x14ac:dyDescent="0.35">
      <c r="B937" s="30" t="s">
        <v>125</v>
      </c>
      <c r="C937" s="30" t="s">
        <v>126</v>
      </c>
      <c r="D937" s="30" t="s">
        <v>6</v>
      </c>
      <c r="E937" s="30" t="s">
        <v>114</v>
      </c>
      <c r="F937" s="30"/>
      <c r="G937" s="30"/>
      <c r="H937" s="30" t="s">
        <v>188</v>
      </c>
      <c r="I937" s="30" t="s">
        <v>14</v>
      </c>
      <c r="J937" s="30">
        <f ca="1">DB!R931</f>
        <v>854</v>
      </c>
      <c r="K937" s="30">
        <f ca="1">DB!S931</f>
        <v>948</v>
      </c>
      <c r="L937" s="30">
        <f ca="1">DB!T931</f>
        <v>1054</v>
      </c>
      <c r="M937" s="30">
        <f ca="1">DB!U931</f>
        <v>1220</v>
      </c>
      <c r="N937" s="30" t="s">
        <v>37</v>
      </c>
      <c r="P937" s="2"/>
      <c r="Q937" s="2"/>
      <c r="R937" s="2"/>
      <c r="S937" s="2"/>
    </row>
    <row r="938" spans="2:19" x14ac:dyDescent="0.35">
      <c r="B938" s="30" t="s">
        <v>125</v>
      </c>
      <c r="C938" s="30" t="s">
        <v>126</v>
      </c>
      <c r="D938" s="30" t="s">
        <v>6</v>
      </c>
      <c r="E938" s="30" t="s">
        <v>114</v>
      </c>
      <c r="F938" s="30"/>
      <c r="G938" s="30"/>
      <c r="H938" s="30" t="s">
        <v>188</v>
      </c>
      <c r="I938" s="30" t="s">
        <v>115</v>
      </c>
      <c r="J938" s="30">
        <f ca="1">DB!R932</f>
        <v>854</v>
      </c>
      <c r="K938" s="30">
        <f ca="1">DB!S932</f>
        <v>948</v>
      </c>
      <c r="L938" s="30">
        <f ca="1">DB!T932</f>
        <v>1054</v>
      </c>
      <c r="M938" s="30">
        <f ca="1">DB!U932</f>
        <v>1220</v>
      </c>
      <c r="N938" s="30" t="s">
        <v>37</v>
      </c>
      <c r="P938" s="2"/>
      <c r="Q938" s="2"/>
      <c r="R938" s="2"/>
      <c r="S938" s="2"/>
    </row>
    <row r="939" spans="2:19" x14ac:dyDescent="0.35">
      <c r="B939" s="30" t="s">
        <v>125</v>
      </c>
      <c r="C939" s="30" t="s">
        <v>126</v>
      </c>
      <c r="D939" s="30" t="s">
        <v>6</v>
      </c>
      <c r="E939" s="30" t="s">
        <v>114</v>
      </c>
      <c r="F939" s="30"/>
      <c r="G939" s="30"/>
      <c r="H939" s="30" t="s">
        <v>188</v>
      </c>
      <c r="I939" s="30" t="s">
        <v>15</v>
      </c>
      <c r="J939" s="30">
        <f ca="1">DB!R933</f>
        <v>854</v>
      </c>
      <c r="K939" s="30">
        <f ca="1">DB!S933</f>
        <v>948</v>
      </c>
      <c r="L939" s="30">
        <f ca="1">DB!T933</f>
        <v>1054</v>
      </c>
      <c r="M939" s="30">
        <f ca="1">DB!U933</f>
        <v>1220</v>
      </c>
      <c r="N939" s="30" t="s">
        <v>37</v>
      </c>
      <c r="P939" s="2"/>
      <c r="Q939" s="2"/>
      <c r="R939" s="2"/>
      <c r="S939" s="2"/>
    </row>
    <row r="940" spans="2:19" x14ac:dyDescent="0.35">
      <c r="B940" s="30" t="s">
        <v>125</v>
      </c>
      <c r="C940" s="30" t="s">
        <v>126</v>
      </c>
      <c r="D940" s="30" t="s">
        <v>6</v>
      </c>
      <c r="E940" s="30" t="s">
        <v>116</v>
      </c>
      <c r="F940" s="30"/>
      <c r="G940" s="30"/>
      <c r="H940" s="30" t="s">
        <v>188</v>
      </c>
      <c r="I940" s="30" t="s">
        <v>45</v>
      </c>
      <c r="J940" s="30">
        <f ca="1">DB!R934</f>
        <v>809</v>
      </c>
      <c r="K940" s="30">
        <f ca="1">DB!S934</f>
        <v>899</v>
      </c>
      <c r="L940" s="30">
        <f ca="1">DB!T934</f>
        <v>998</v>
      </c>
      <c r="M940" s="30">
        <f ca="1">DB!U934</f>
        <v>1054</v>
      </c>
      <c r="N940" s="30" t="s">
        <v>37</v>
      </c>
      <c r="P940" s="2"/>
      <c r="Q940" s="2"/>
      <c r="R940" s="2"/>
      <c r="S940" s="2"/>
    </row>
    <row r="941" spans="2:19" x14ac:dyDescent="0.35">
      <c r="B941" s="30" t="s">
        <v>125</v>
      </c>
      <c r="C941" s="30" t="s">
        <v>126</v>
      </c>
      <c r="D941" s="30" t="s">
        <v>6</v>
      </c>
      <c r="E941" s="30" t="s">
        <v>116</v>
      </c>
      <c r="F941" s="30"/>
      <c r="G941" s="30"/>
      <c r="H941" s="30" t="s">
        <v>188</v>
      </c>
      <c r="I941" s="30" t="s">
        <v>117</v>
      </c>
      <c r="J941" s="30">
        <f ca="1">DB!R935</f>
        <v>809</v>
      </c>
      <c r="K941" s="30">
        <f ca="1">DB!S935</f>
        <v>899</v>
      </c>
      <c r="L941" s="30">
        <f ca="1">DB!T935</f>
        <v>998</v>
      </c>
      <c r="M941" s="30">
        <f ca="1">DB!U935</f>
        <v>1054</v>
      </c>
      <c r="N941" s="30" t="s">
        <v>37</v>
      </c>
      <c r="P941" s="2"/>
      <c r="Q941" s="2"/>
      <c r="R941" s="2"/>
      <c r="S941" s="2"/>
    </row>
    <row r="942" spans="2:19" x14ac:dyDescent="0.35">
      <c r="B942" s="30" t="s">
        <v>125</v>
      </c>
      <c r="C942" s="30" t="s">
        <v>126</v>
      </c>
      <c r="D942" s="30" t="s">
        <v>6</v>
      </c>
      <c r="E942" s="30" t="s">
        <v>116</v>
      </c>
      <c r="F942" s="30"/>
      <c r="G942" s="30"/>
      <c r="H942" s="30" t="s">
        <v>188</v>
      </c>
      <c r="I942" s="30" t="s">
        <v>16</v>
      </c>
      <c r="J942" s="30">
        <f ca="1">DB!R936</f>
        <v>809</v>
      </c>
      <c r="K942" s="30">
        <f ca="1">DB!S936</f>
        <v>899</v>
      </c>
      <c r="L942" s="30">
        <f ca="1">DB!T936</f>
        <v>998</v>
      </c>
      <c r="M942" s="30">
        <f ca="1">DB!U936</f>
        <v>1054</v>
      </c>
      <c r="N942" s="30" t="s">
        <v>37</v>
      </c>
      <c r="P942" s="2"/>
      <c r="Q942" s="2"/>
      <c r="R942" s="2"/>
      <c r="S942" s="2"/>
    </row>
    <row r="943" spans="2:19" x14ac:dyDescent="0.35">
      <c r="B943" s="30" t="s">
        <v>125</v>
      </c>
      <c r="C943" s="30" t="s">
        <v>126</v>
      </c>
      <c r="D943" s="30" t="s">
        <v>6</v>
      </c>
      <c r="E943" s="30" t="s">
        <v>46</v>
      </c>
      <c r="F943" s="30"/>
      <c r="G943" s="30"/>
      <c r="H943" s="30" t="s">
        <v>188</v>
      </c>
      <c r="I943" s="30" t="s">
        <v>47</v>
      </c>
      <c r="J943" s="30">
        <f ca="1">DB!R937</f>
        <v>659</v>
      </c>
      <c r="K943" s="30">
        <f ca="1">DB!S937</f>
        <v>732</v>
      </c>
      <c r="L943" s="30">
        <f ca="1">DB!T937</f>
        <v>777</v>
      </c>
      <c r="M943" s="30">
        <f ca="1">DB!U937</f>
        <v>843</v>
      </c>
      <c r="N943" s="30" t="s">
        <v>37</v>
      </c>
      <c r="P943" s="2"/>
      <c r="Q943" s="2"/>
      <c r="R943" s="2"/>
      <c r="S943" s="2"/>
    </row>
    <row r="944" spans="2:19" x14ac:dyDescent="0.35">
      <c r="B944" s="30" t="s">
        <v>125</v>
      </c>
      <c r="C944" s="30" t="s">
        <v>126</v>
      </c>
      <c r="D944" s="30" t="s">
        <v>7</v>
      </c>
      <c r="E944" s="30" t="s">
        <v>36</v>
      </c>
      <c r="F944" s="30"/>
      <c r="G944" s="30"/>
      <c r="H944" s="30" t="s">
        <v>188</v>
      </c>
      <c r="I944" s="30" t="s">
        <v>9</v>
      </c>
      <c r="J944" s="30">
        <f ca="1">DB!R938</f>
        <v>899</v>
      </c>
      <c r="K944" s="30">
        <f ca="1">DB!S938</f>
        <v>998</v>
      </c>
      <c r="L944" s="30">
        <f ca="1">DB!T938</f>
        <v>1109</v>
      </c>
      <c r="M944" s="30">
        <f ca="1">DB!U938</f>
        <v>1264</v>
      </c>
      <c r="N944" s="30" t="s">
        <v>37</v>
      </c>
      <c r="P944" s="2"/>
      <c r="Q944" s="2"/>
      <c r="R944" s="2"/>
      <c r="S944" s="2"/>
    </row>
    <row r="945" spans="2:19" x14ac:dyDescent="0.35">
      <c r="B945" s="30" t="s">
        <v>125</v>
      </c>
      <c r="C945" s="30" t="s">
        <v>126</v>
      </c>
      <c r="D945" s="30" t="s">
        <v>7</v>
      </c>
      <c r="E945" s="30" t="s">
        <v>36</v>
      </c>
      <c r="F945" s="30"/>
      <c r="G945" s="30"/>
      <c r="H945" s="30" t="s">
        <v>188</v>
      </c>
      <c r="I945" s="30" t="s">
        <v>106</v>
      </c>
      <c r="J945" s="30">
        <f ca="1">DB!R939</f>
        <v>899</v>
      </c>
      <c r="K945" s="30">
        <f ca="1">DB!S939</f>
        <v>998</v>
      </c>
      <c r="L945" s="30">
        <f ca="1">DB!T939</f>
        <v>1109</v>
      </c>
      <c r="M945" s="30">
        <f ca="1">DB!U939</f>
        <v>1264</v>
      </c>
      <c r="N945" s="30" t="s">
        <v>37</v>
      </c>
      <c r="P945" s="2"/>
      <c r="Q945" s="2"/>
      <c r="R945" s="2"/>
      <c r="S945" s="2"/>
    </row>
    <row r="946" spans="2:19" x14ac:dyDescent="0.35">
      <c r="B946" s="30" t="s">
        <v>125</v>
      </c>
      <c r="C946" s="30" t="s">
        <v>126</v>
      </c>
      <c r="D946" s="30" t="s">
        <v>7</v>
      </c>
      <c r="E946" s="30" t="s">
        <v>36</v>
      </c>
      <c r="F946" s="30"/>
      <c r="G946" s="30"/>
      <c r="H946" s="30" t="s">
        <v>188</v>
      </c>
      <c r="I946" s="30" t="s">
        <v>107</v>
      </c>
      <c r="J946" s="30">
        <f ca="1">DB!R940</f>
        <v>899</v>
      </c>
      <c r="K946" s="30">
        <f ca="1">DB!S940</f>
        <v>998</v>
      </c>
      <c r="L946" s="30">
        <f ca="1">DB!T940</f>
        <v>1109</v>
      </c>
      <c r="M946" s="30">
        <f ca="1">DB!U940</f>
        <v>1264</v>
      </c>
      <c r="N946" s="30" t="s">
        <v>37</v>
      </c>
      <c r="P946" s="2"/>
      <c r="Q946" s="2"/>
      <c r="R946" s="2"/>
      <c r="S946" s="2"/>
    </row>
    <row r="947" spans="2:19" x14ac:dyDescent="0.35">
      <c r="B947" s="30" t="s">
        <v>125</v>
      </c>
      <c r="C947" s="30" t="s">
        <v>126</v>
      </c>
      <c r="D947" s="30" t="s">
        <v>7</v>
      </c>
      <c r="E947" s="30" t="s">
        <v>36</v>
      </c>
      <c r="F947" s="30"/>
      <c r="G947" s="30"/>
      <c r="H947" s="30" t="s">
        <v>188</v>
      </c>
      <c r="I947" s="30" t="s">
        <v>108</v>
      </c>
      <c r="J947" s="30">
        <f ca="1">DB!R941</f>
        <v>899</v>
      </c>
      <c r="K947" s="30">
        <f ca="1">DB!S941</f>
        <v>998</v>
      </c>
      <c r="L947" s="30">
        <f ca="1">DB!T941</f>
        <v>1109</v>
      </c>
      <c r="M947" s="30">
        <f ca="1">DB!U941</f>
        <v>1264</v>
      </c>
      <c r="N947" s="30" t="s">
        <v>37</v>
      </c>
      <c r="P947" s="2"/>
      <c r="Q947" s="2"/>
      <c r="R947" s="2"/>
      <c r="S947" s="2"/>
    </row>
    <row r="948" spans="2:19" x14ac:dyDescent="0.35">
      <c r="B948" s="30" t="s">
        <v>125</v>
      </c>
      <c r="C948" s="30" t="s">
        <v>126</v>
      </c>
      <c r="D948" s="30" t="s">
        <v>7</v>
      </c>
      <c r="E948" s="30" t="s">
        <v>38</v>
      </c>
      <c r="F948" s="30"/>
      <c r="G948" s="30"/>
      <c r="H948" s="30" t="s">
        <v>188</v>
      </c>
      <c r="I948" s="30" t="s">
        <v>10</v>
      </c>
      <c r="J948" s="30">
        <f ca="1">DB!R942</f>
        <v>899</v>
      </c>
      <c r="K948" s="30">
        <f ca="1">DB!S942</f>
        <v>998</v>
      </c>
      <c r="L948" s="30">
        <f ca="1">DB!T942</f>
        <v>1109</v>
      </c>
      <c r="M948" s="30">
        <f ca="1">DB!U942</f>
        <v>1264</v>
      </c>
      <c r="N948" s="30" t="s">
        <v>37</v>
      </c>
      <c r="P948" s="2"/>
      <c r="Q948" s="2"/>
      <c r="R948" s="2"/>
      <c r="S948" s="2"/>
    </row>
    <row r="949" spans="2:19" x14ac:dyDescent="0.35">
      <c r="B949" s="30" t="s">
        <v>125</v>
      </c>
      <c r="C949" s="30" t="s">
        <v>126</v>
      </c>
      <c r="D949" s="30" t="s">
        <v>7</v>
      </c>
      <c r="E949" s="30" t="s">
        <v>38</v>
      </c>
      <c r="F949" s="30"/>
      <c r="G949" s="30"/>
      <c r="H949" s="30" t="s">
        <v>188</v>
      </c>
      <c r="I949" s="30" t="s">
        <v>11</v>
      </c>
      <c r="J949" s="30">
        <f ca="1">DB!R943</f>
        <v>899</v>
      </c>
      <c r="K949" s="30">
        <f ca="1">DB!S943</f>
        <v>998</v>
      </c>
      <c r="L949" s="30">
        <f ca="1">DB!T943</f>
        <v>1109</v>
      </c>
      <c r="M949" s="30">
        <f ca="1">DB!U943</f>
        <v>1264</v>
      </c>
      <c r="N949" s="30" t="s">
        <v>37</v>
      </c>
      <c r="P949" s="2"/>
      <c r="Q949" s="2"/>
      <c r="R949" s="2"/>
      <c r="S949" s="2"/>
    </row>
    <row r="950" spans="2:19" x14ac:dyDescent="0.35">
      <c r="B950" s="30" t="s">
        <v>125</v>
      </c>
      <c r="C950" s="30" t="s">
        <v>126</v>
      </c>
      <c r="D950" s="30" t="s">
        <v>7</v>
      </c>
      <c r="E950" s="30" t="s">
        <v>38</v>
      </c>
      <c r="F950" s="30"/>
      <c r="G950" s="30"/>
      <c r="H950" s="30" t="s">
        <v>188</v>
      </c>
      <c r="I950" s="30" t="s">
        <v>109</v>
      </c>
      <c r="J950" s="30">
        <f ca="1">DB!R944</f>
        <v>899</v>
      </c>
      <c r="K950" s="30">
        <f ca="1">DB!S944</f>
        <v>998</v>
      </c>
      <c r="L950" s="30">
        <f ca="1">DB!T944</f>
        <v>1109</v>
      </c>
      <c r="M950" s="30">
        <f ca="1">DB!U944</f>
        <v>1264</v>
      </c>
      <c r="N950" s="30" t="s">
        <v>37</v>
      </c>
      <c r="P950" s="2"/>
      <c r="Q950" s="2"/>
      <c r="R950" s="2"/>
      <c r="S950" s="2"/>
    </row>
    <row r="951" spans="2:19" x14ac:dyDescent="0.35">
      <c r="B951" s="30" t="s">
        <v>125</v>
      </c>
      <c r="C951" s="30" t="s">
        <v>126</v>
      </c>
      <c r="D951" s="30" t="s">
        <v>7</v>
      </c>
      <c r="E951" s="30" t="s">
        <v>38</v>
      </c>
      <c r="F951" s="30"/>
      <c r="G951" s="30"/>
      <c r="H951" s="30" t="s">
        <v>188</v>
      </c>
      <c r="I951" s="30" t="s">
        <v>110</v>
      </c>
      <c r="J951" s="30">
        <f ca="1">DB!R945</f>
        <v>899</v>
      </c>
      <c r="K951" s="30">
        <f ca="1">DB!S945</f>
        <v>998</v>
      </c>
      <c r="L951" s="30">
        <f ca="1">DB!T945</f>
        <v>1109</v>
      </c>
      <c r="M951" s="30">
        <f ca="1">DB!U945</f>
        <v>1264</v>
      </c>
      <c r="N951" s="30" t="s">
        <v>37</v>
      </c>
      <c r="P951" s="2"/>
      <c r="Q951" s="2"/>
      <c r="R951" s="2"/>
      <c r="S951" s="2"/>
    </row>
    <row r="952" spans="2:19" x14ac:dyDescent="0.35">
      <c r="B952" s="30" t="s">
        <v>125</v>
      </c>
      <c r="C952" s="30" t="s">
        <v>126</v>
      </c>
      <c r="D952" s="30" t="s">
        <v>7</v>
      </c>
      <c r="E952" s="30" t="s">
        <v>39</v>
      </c>
      <c r="F952" s="30"/>
      <c r="G952" s="30"/>
      <c r="H952" s="30" t="s">
        <v>188</v>
      </c>
      <c r="I952" s="30" t="s">
        <v>111</v>
      </c>
      <c r="J952" s="30">
        <f ca="1">DB!R946</f>
        <v>828</v>
      </c>
      <c r="K952" s="30">
        <f ca="1">DB!S946</f>
        <v>918</v>
      </c>
      <c r="L952" s="30">
        <f ca="1">DB!T946</f>
        <v>1020</v>
      </c>
      <c r="M952" s="30">
        <f ca="1">DB!U946</f>
        <v>1087</v>
      </c>
      <c r="N952" s="30" t="s">
        <v>37</v>
      </c>
      <c r="P952" s="2"/>
      <c r="Q952" s="2"/>
      <c r="R952" s="2"/>
      <c r="S952" s="2"/>
    </row>
    <row r="953" spans="2:19" x14ac:dyDescent="0.35">
      <c r="B953" s="30" t="s">
        <v>125</v>
      </c>
      <c r="C953" s="30" t="s">
        <v>126</v>
      </c>
      <c r="D953" s="30" t="s">
        <v>7</v>
      </c>
      <c r="E953" s="30" t="s">
        <v>39</v>
      </c>
      <c r="F953" s="30"/>
      <c r="G953" s="30"/>
      <c r="H953" s="30" t="s">
        <v>188</v>
      </c>
      <c r="I953" s="30" t="s">
        <v>112</v>
      </c>
      <c r="J953" s="30">
        <f ca="1">DB!R947</f>
        <v>828</v>
      </c>
      <c r="K953" s="30">
        <f ca="1">DB!S947</f>
        <v>918</v>
      </c>
      <c r="L953" s="30">
        <f ca="1">DB!T947</f>
        <v>1020</v>
      </c>
      <c r="M953" s="30">
        <f ca="1">DB!U947</f>
        <v>1087</v>
      </c>
      <c r="N953" s="30" t="s">
        <v>37</v>
      </c>
      <c r="P953" s="2"/>
      <c r="Q953" s="2"/>
      <c r="R953" s="2"/>
      <c r="S953" s="2"/>
    </row>
    <row r="954" spans="2:19" x14ac:dyDescent="0.35">
      <c r="B954" s="30" t="s">
        <v>125</v>
      </c>
      <c r="C954" s="30" t="s">
        <v>126</v>
      </c>
      <c r="D954" s="30" t="s">
        <v>7</v>
      </c>
      <c r="E954" s="30" t="s">
        <v>39</v>
      </c>
      <c r="F954" s="30"/>
      <c r="G954" s="30"/>
      <c r="H954" s="30" t="s">
        <v>188</v>
      </c>
      <c r="I954" s="30" t="s">
        <v>12</v>
      </c>
      <c r="J954" s="30">
        <f ca="1">DB!R948</f>
        <v>828</v>
      </c>
      <c r="K954" s="30">
        <f ca="1">DB!S948</f>
        <v>918</v>
      </c>
      <c r="L954" s="30">
        <f ca="1">DB!T948</f>
        <v>1020</v>
      </c>
      <c r="M954" s="30">
        <f ca="1">DB!U948</f>
        <v>1087</v>
      </c>
      <c r="N954" s="30" t="s">
        <v>37</v>
      </c>
      <c r="P954" s="2"/>
      <c r="Q954" s="2"/>
      <c r="R954" s="2"/>
      <c r="S954" s="2"/>
    </row>
    <row r="955" spans="2:19" x14ac:dyDescent="0.35">
      <c r="B955" s="30" t="s">
        <v>125</v>
      </c>
      <c r="C955" s="30" t="s">
        <v>126</v>
      </c>
      <c r="D955" s="30" t="s">
        <v>7</v>
      </c>
      <c r="E955" s="30" t="s">
        <v>39</v>
      </c>
      <c r="F955" s="30"/>
      <c r="G955" s="30"/>
      <c r="H955" s="30" t="s">
        <v>188</v>
      </c>
      <c r="I955" s="30" t="s">
        <v>13</v>
      </c>
      <c r="J955" s="30">
        <f ca="1">DB!R949</f>
        <v>828</v>
      </c>
      <c r="K955" s="30">
        <f ca="1">DB!S949</f>
        <v>918</v>
      </c>
      <c r="L955" s="30">
        <f ca="1">DB!T949</f>
        <v>1020</v>
      </c>
      <c r="M955" s="30">
        <f ca="1">DB!U949</f>
        <v>1087</v>
      </c>
      <c r="N955" s="30" t="s">
        <v>37</v>
      </c>
      <c r="P955" s="2"/>
      <c r="Q955" s="2"/>
      <c r="R955" s="2"/>
      <c r="S955" s="2"/>
    </row>
    <row r="956" spans="2:19" x14ac:dyDescent="0.35">
      <c r="B956" s="30" t="s">
        <v>125</v>
      </c>
      <c r="C956" s="30" t="s">
        <v>126</v>
      </c>
      <c r="D956" s="30" t="s">
        <v>7</v>
      </c>
      <c r="E956" s="30" t="s">
        <v>113</v>
      </c>
      <c r="F956" s="30"/>
      <c r="G956" s="30"/>
      <c r="H956" s="30" t="s">
        <v>188</v>
      </c>
      <c r="I956" s="30" t="s">
        <v>40</v>
      </c>
      <c r="J956" s="30">
        <f ca="1">DB!R950</f>
        <v>899</v>
      </c>
      <c r="K956" s="30">
        <f ca="1">DB!S950</f>
        <v>998</v>
      </c>
      <c r="L956" s="30">
        <f ca="1">DB!T950</f>
        <v>1109</v>
      </c>
      <c r="M956" s="30">
        <f ca="1">DB!U950</f>
        <v>1264</v>
      </c>
      <c r="N956" s="30" t="s">
        <v>37</v>
      </c>
      <c r="P956" s="2"/>
      <c r="Q956" s="2"/>
      <c r="R956" s="2"/>
      <c r="S956" s="2"/>
    </row>
    <row r="957" spans="2:19" x14ac:dyDescent="0.35">
      <c r="B957" s="30" t="s">
        <v>125</v>
      </c>
      <c r="C957" s="30" t="s">
        <v>126</v>
      </c>
      <c r="D957" s="30" t="s">
        <v>7</v>
      </c>
      <c r="E957" s="30" t="s">
        <v>113</v>
      </c>
      <c r="F957" s="30"/>
      <c r="G957" s="30"/>
      <c r="H957" s="30" t="s">
        <v>188</v>
      </c>
      <c r="I957" s="30" t="s">
        <v>41</v>
      </c>
      <c r="J957" s="30">
        <f ca="1">DB!R951</f>
        <v>899</v>
      </c>
      <c r="K957" s="30">
        <f ca="1">DB!S951</f>
        <v>998</v>
      </c>
      <c r="L957" s="30">
        <f ca="1">DB!T951</f>
        <v>1109</v>
      </c>
      <c r="M957" s="30">
        <f ca="1">DB!U951</f>
        <v>1264</v>
      </c>
      <c r="N957" s="30" t="s">
        <v>37</v>
      </c>
      <c r="P957" s="2"/>
      <c r="Q957" s="2"/>
      <c r="R957" s="2"/>
      <c r="S957" s="2"/>
    </row>
    <row r="958" spans="2:19" x14ac:dyDescent="0.35">
      <c r="B958" s="30" t="s">
        <v>125</v>
      </c>
      <c r="C958" s="30" t="s">
        <v>126</v>
      </c>
      <c r="D958" s="30" t="s">
        <v>7</v>
      </c>
      <c r="E958" s="30" t="s">
        <v>113</v>
      </c>
      <c r="F958" s="30"/>
      <c r="G958" s="30"/>
      <c r="H958" s="30" t="s">
        <v>188</v>
      </c>
      <c r="I958" s="30" t="s">
        <v>42</v>
      </c>
      <c r="J958" s="30">
        <f ca="1">DB!R952</f>
        <v>899</v>
      </c>
      <c r="K958" s="30">
        <f ca="1">DB!S952</f>
        <v>998</v>
      </c>
      <c r="L958" s="30">
        <f ca="1">DB!T952</f>
        <v>1109</v>
      </c>
      <c r="M958" s="30">
        <f ca="1">DB!U952</f>
        <v>1264</v>
      </c>
      <c r="N958" s="30" t="s">
        <v>37</v>
      </c>
      <c r="P958" s="2"/>
      <c r="Q958" s="2"/>
      <c r="R958" s="2"/>
      <c r="S958" s="2"/>
    </row>
    <row r="959" spans="2:19" x14ac:dyDescent="0.35">
      <c r="B959" s="30" t="s">
        <v>125</v>
      </c>
      <c r="C959" s="30" t="s">
        <v>126</v>
      </c>
      <c r="D959" s="30" t="s">
        <v>7</v>
      </c>
      <c r="E959" s="30" t="s">
        <v>113</v>
      </c>
      <c r="F959" s="30"/>
      <c r="G959" s="30"/>
      <c r="H959" s="30" t="s">
        <v>188</v>
      </c>
      <c r="I959" s="30" t="s">
        <v>43</v>
      </c>
      <c r="J959" s="30">
        <f ca="1">DB!R953</f>
        <v>899</v>
      </c>
      <c r="K959" s="30">
        <f ca="1">DB!S953</f>
        <v>998</v>
      </c>
      <c r="L959" s="30">
        <f ca="1">DB!T953</f>
        <v>1109</v>
      </c>
      <c r="M959" s="30">
        <f ca="1">DB!U953</f>
        <v>1264</v>
      </c>
      <c r="N959" s="30" t="s">
        <v>37</v>
      </c>
      <c r="P959" s="2"/>
      <c r="Q959" s="2"/>
      <c r="R959" s="2"/>
      <c r="S959" s="2"/>
    </row>
    <row r="960" spans="2:19" x14ac:dyDescent="0.35">
      <c r="B960" s="30" t="s">
        <v>125</v>
      </c>
      <c r="C960" s="30" t="s">
        <v>126</v>
      </c>
      <c r="D960" s="30" t="s">
        <v>7</v>
      </c>
      <c r="E960" s="30" t="s">
        <v>113</v>
      </c>
      <c r="F960" s="30"/>
      <c r="G960" s="30"/>
      <c r="H960" s="30" t="s">
        <v>188</v>
      </c>
      <c r="I960" s="30" t="s">
        <v>44</v>
      </c>
      <c r="J960" s="30">
        <f ca="1">DB!R954</f>
        <v>899</v>
      </c>
      <c r="K960" s="30">
        <f ca="1">DB!S954</f>
        <v>998</v>
      </c>
      <c r="L960" s="30">
        <f ca="1">DB!T954</f>
        <v>1109</v>
      </c>
      <c r="M960" s="30">
        <f ca="1">DB!U954</f>
        <v>1264</v>
      </c>
      <c r="N960" s="30" t="s">
        <v>37</v>
      </c>
      <c r="P960" s="2"/>
      <c r="Q960" s="2"/>
      <c r="R960" s="2"/>
      <c r="S960" s="2"/>
    </row>
    <row r="961" spans="2:19" x14ac:dyDescent="0.35">
      <c r="B961" s="30" t="s">
        <v>125</v>
      </c>
      <c r="C961" s="30" t="s">
        <v>126</v>
      </c>
      <c r="D961" s="30" t="s">
        <v>7</v>
      </c>
      <c r="E961" s="30" t="s">
        <v>114</v>
      </c>
      <c r="F961" s="30"/>
      <c r="G961" s="30"/>
      <c r="H961" s="30" t="s">
        <v>188</v>
      </c>
      <c r="I961" s="30" t="s">
        <v>14</v>
      </c>
      <c r="J961" s="30">
        <f ca="1">DB!R955</f>
        <v>899</v>
      </c>
      <c r="K961" s="30">
        <f ca="1">DB!S955</f>
        <v>998</v>
      </c>
      <c r="L961" s="30">
        <f ca="1">DB!T955</f>
        <v>1109</v>
      </c>
      <c r="M961" s="30">
        <f ca="1">DB!U955</f>
        <v>1264</v>
      </c>
      <c r="N961" s="30" t="s">
        <v>37</v>
      </c>
      <c r="P961" s="2"/>
      <c r="Q961" s="2"/>
      <c r="R961" s="2"/>
      <c r="S961" s="2"/>
    </row>
    <row r="962" spans="2:19" x14ac:dyDescent="0.35">
      <c r="B962" s="30" t="s">
        <v>125</v>
      </c>
      <c r="C962" s="30" t="s">
        <v>126</v>
      </c>
      <c r="D962" s="30" t="s">
        <v>7</v>
      </c>
      <c r="E962" s="30" t="s">
        <v>114</v>
      </c>
      <c r="F962" s="30"/>
      <c r="G962" s="30"/>
      <c r="H962" s="30" t="s">
        <v>188</v>
      </c>
      <c r="I962" s="30" t="s">
        <v>115</v>
      </c>
      <c r="J962" s="30">
        <f ca="1">DB!R956</f>
        <v>899</v>
      </c>
      <c r="K962" s="30">
        <f ca="1">DB!S956</f>
        <v>998</v>
      </c>
      <c r="L962" s="30">
        <f ca="1">DB!T956</f>
        <v>1109</v>
      </c>
      <c r="M962" s="30">
        <f ca="1">DB!U956</f>
        <v>1264</v>
      </c>
      <c r="N962" s="30" t="s">
        <v>37</v>
      </c>
      <c r="P962" s="2"/>
      <c r="Q962" s="2"/>
      <c r="R962" s="2"/>
      <c r="S962" s="2"/>
    </row>
    <row r="963" spans="2:19" x14ac:dyDescent="0.35">
      <c r="B963" s="30" t="s">
        <v>125</v>
      </c>
      <c r="C963" s="30" t="s">
        <v>126</v>
      </c>
      <c r="D963" s="30" t="s">
        <v>7</v>
      </c>
      <c r="E963" s="30" t="s">
        <v>114</v>
      </c>
      <c r="F963" s="30"/>
      <c r="G963" s="30"/>
      <c r="H963" s="30" t="s">
        <v>188</v>
      </c>
      <c r="I963" s="30" t="s">
        <v>15</v>
      </c>
      <c r="J963" s="30">
        <f ca="1">DB!R957</f>
        <v>899</v>
      </c>
      <c r="K963" s="30">
        <f ca="1">DB!S957</f>
        <v>998</v>
      </c>
      <c r="L963" s="30">
        <f ca="1">DB!T957</f>
        <v>1109</v>
      </c>
      <c r="M963" s="30">
        <f ca="1">DB!U957</f>
        <v>1264</v>
      </c>
      <c r="N963" s="30" t="s">
        <v>37</v>
      </c>
      <c r="P963" s="2"/>
      <c r="Q963" s="2"/>
      <c r="R963" s="2"/>
      <c r="S963" s="2"/>
    </row>
    <row r="964" spans="2:19" x14ac:dyDescent="0.35">
      <c r="B964" s="30" t="s">
        <v>125</v>
      </c>
      <c r="C964" s="30" t="s">
        <v>126</v>
      </c>
      <c r="D964" s="30" t="s">
        <v>7</v>
      </c>
      <c r="E964" s="30" t="s">
        <v>116</v>
      </c>
      <c r="F964" s="30"/>
      <c r="G964" s="30"/>
      <c r="H964" s="30" t="s">
        <v>188</v>
      </c>
      <c r="I964" s="30" t="s">
        <v>45</v>
      </c>
      <c r="J964" s="30">
        <f ca="1">DB!R958</f>
        <v>828</v>
      </c>
      <c r="K964" s="30">
        <f ca="1">DB!S958</f>
        <v>918</v>
      </c>
      <c r="L964" s="30">
        <f ca="1">DB!T958</f>
        <v>1020</v>
      </c>
      <c r="M964" s="30">
        <f ca="1">DB!U958</f>
        <v>1087</v>
      </c>
      <c r="N964" s="30" t="s">
        <v>37</v>
      </c>
      <c r="P964" s="2"/>
      <c r="Q964" s="2"/>
      <c r="R964" s="2"/>
      <c r="S964" s="2"/>
    </row>
    <row r="965" spans="2:19" x14ac:dyDescent="0.35">
      <c r="B965" s="30" t="s">
        <v>125</v>
      </c>
      <c r="C965" s="30" t="s">
        <v>126</v>
      </c>
      <c r="D965" s="30" t="s">
        <v>7</v>
      </c>
      <c r="E965" s="30" t="s">
        <v>116</v>
      </c>
      <c r="F965" s="30"/>
      <c r="G965" s="30"/>
      <c r="H965" s="30" t="s">
        <v>188</v>
      </c>
      <c r="I965" s="30" t="s">
        <v>117</v>
      </c>
      <c r="J965" s="30">
        <f ca="1">DB!R959</f>
        <v>828</v>
      </c>
      <c r="K965" s="30">
        <f ca="1">DB!S959</f>
        <v>918</v>
      </c>
      <c r="L965" s="30">
        <f ca="1">DB!T959</f>
        <v>1020</v>
      </c>
      <c r="M965" s="30">
        <f ca="1">DB!U959</f>
        <v>1087</v>
      </c>
      <c r="N965" s="30" t="s">
        <v>37</v>
      </c>
      <c r="P965" s="2"/>
      <c r="Q965" s="2"/>
      <c r="R965" s="2"/>
      <c r="S965" s="2"/>
    </row>
    <row r="966" spans="2:19" x14ac:dyDescent="0.35">
      <c r="B966" s="30" t="s">
        <v>125</v>
      </c>
      <c r="C966" s="30" t="s">
        <v>126</v>
      </c>
      <c r="D966" s="30" t="s">
        <v>7</v>
      </c>
      <c r="E966" s="30" t="s">
        <v>116</v>
      </c>
      <c r="F966" s="30"/>
      <c r="G966" s="30"/>
      <c r="H966" s="30" t="s">
        <v>188</v>
      </c>
      <c r="I966" s="30" t="s">
        <v>16</v>
      </c>
      <c r="J966" s="30">
        <f ca="1">DB!R960</f>
        <v>828</v>
      </c>
      <c r="K966" s="30">
        <f ca="1">DB!S960</f>
        <v>918</v>
      </c>
      <c r="L966" s="30">
        <f ca="1">DB!T960</f>
        <v>1020</v>
      </c>
      <c r="M966" s="30">
        <f ca="1">DB!U960</f>
        <v>1087</v>
      </c>
      <c r="N966" s="30" t="s">
        <v>37</v>
      </c>
      <c r="P966" s="2"/>
      <c r="Q966" s="2"/>
      <c r="R966" s="2"/>
      <c r="S966" s="2"/>
    </row>
    <row r="967" spans="2:19" x14ac:dyDescent="0.35">
      <c r="B967" s="30" t="s">
        <v>125</v>
      </c>
      <c r="C967" s="30" t="s">
        <v>126</v>
      </c>
      <c r="D967" s="30" t="s">
        <v>7</v>
      </c>
      <c r="E967" s="30" t="s">
        <v>46</v>
      </c>
      <c r="F967" s="30"/>
      <c r="G967" s="30"/>
      <c r="H967" s="30" t="s">
        <v>188</v>
      </c>
      <c r="I967" s="30" t="s">
        <v>47</v>
      </c>
      <c r="J967" s="30">
        <f ca="1">DB!R961</f>
        <v>669</v>
      </c>
      <c r="K967" s="30">
        <f ca="1">DB!S961</f>
        <v>743</v>
      </c>
      <c r="L967" s="30">
        <f ca="1">DB!T961</f>
        <v>810</v>
      </c>
      <c r="M967" s="30">
        <f ca="1">DB!U961</f>
        <v>899</v>
      </c>
      <c r="N967" s="30" t="s">
        <v>37</v>
      </c>
      <c r="P967" s="2"/>
      <c r="Q967" s="2"/>
      <c r="R967" s="2"/>
      <c r="S967" s="2"/>
    </row>
    <row r="968" spans="2:19" x14ac:dyDescent="0.35">
      <c r="B968" s="30" t="s">
        <v>127</v>
      </c>
      <c r="C968" s="30" t="s">
        <v>128</v>
      </c>
      <c r="D968" s="30" t="s">
        <v>3</v>
      </c>
      <c r="E968" s="30" t="s">
        <v>36</v>
      </c>
      <c r="F968" s="30"/>
      <c r="G968" s="30"/>
      <c r="H968" s="30" t="s">
        <v>188</v>
      </c>
      <c r="I968" s="30" t="s">
        <v>9</v>
      </c>
      <c r="J968" s="30">
        <f ca="1">DB!R962</f>
        <v>823</v>
      </c>
      <c r="K968" s="30">
        <f ca="1">DB!S962</f>
        <v>914</v>
      </c>
      <c r="L968" s="30">
        <f ca="1">DB!T962</f>
        <v>1015</v>
      </c>
      <c r="M968" s="30">
        <f ca="1">DB!U962</f>
        <v>1181</v>
      </c>
      <c r="N968" s="30" t="s">
        <v>37</v>
      </c>
      <c r="P968" s="2"/>
      <c r="Q968" s="2"/>
      <c r="R968" s="2"/>
      <c r="S968" s="2"/>
    </row>
    <row r="969" spans="2:19" x14ac:dyDescent="0.35">
      <c r="B969" s="30" t="s">
        <v>127</v>
      </c>
      <c r="C969" s="30" t="s">
        <v>128</v>
      </c>
      <c r="D969" s="30" t="s">
        <v>3</v>
      </c>
      <c r="E969" s="30" t="s">
        <v>36</v>
      </c>
      <c r="F969" s="30"/>
      <c r="G969" s="30"/>
      <c r="H969" s="30" t="s">
        <v>188</v>
      </c>
      <c r="I969" s="30" t="s">
        <v>106</v>
      </c>
      <c r="J969" s="30">
        <f ca="1">DB!R963</f>
        <v>823</v>
      </c>
      <c r="K969" s="30">
        <f ca="1">DB!S963</f>
        <v>914</v>
      </c>
      <c r="L969" s="30">
        <f ca="1">DB!T963</f>
        <v>1015</v>
      </c>
      <c r="M969" s="30">
        <f ca="1">DB!U963</f>
        <v>1181</v>
      </c>
      <c r="N969" s="30" t="s">
        <v>37</v>
      </c>
      <c r="P969" s="2"/>
      <c r="Q969" s="2"/>
      <c r="R969" s="2"/>
      <c r="S969" s="2"/>
    </row>
    <row r="970" spans="2:19" x14ac:dyDescent="0.35">
      <c r="B970" s="30" t="s">
        <v>127</v>
      </c>
      <c r="C970" s="30" t="s">
        <v>128</v>
      </c>
      <c r="D970" s="30" t="s">
        <v>3</v>
      </c>
      <c r="E970" s="30" t="s">
        <v>36</v>
      </c>
      <c r="F970" s="30"/>
      <c r="G970" s="30"/>
      <c r="H970" s="30" t="s">
        <v>188</v>
      </c>
      <c r="I970" s="30" t="s">
        <v>107</v>
      </c>
      <c r="J970" s="30">
        <f ca="1">DB!R964</f>
        <v>823</v>
      </c>
      <c r="K970" s="30">
        <f ca="1">DB!S964</f>
        <v>914</v>
      </c>
      <c r="L970" s="30">
        <f ca="1">DB!T964</f>
        <v>1015</v>
      </c>
      <c r="M970" s="30">
        <f ca="1">DB!U964</f>
        <v>1181</v>
      </c>
      <c r="N970" s="30" t="s">
        <v>37</v>
      </c>
      <c r="P970" s="2"/>
      <c r="Q970" s="2"/>
      <c r="R970" s="2"/>
      <c r="S970" s="2"/>
    </row>
    <row r="971" spans="2:19" x14ac:dyDescent="0.35">
      <c r="B971" s="30" t="s">
        <v>127</v>
      </c>
      <c r="C971" s="30" t="s">
        <v>128</v>
      </c>
      <c r="D971" s="30" t="s">
        <v>3</v>
      </c>
      <c r="E971" s="30" t="s">
        <v>36</v>
      </c>
      <c r="F971" s="30"/>
      <c r="G971" s="30"/>
      <c r="H971" s="30" t="s">
        <v>188</v>
      </c>
      <c r="I971" s="30" t="s">
        <v>108</v>
      </c>
      <c r="J971" s="30">
        <f ca="1">DB!R965</f>
        <v>823</v>
      </c>
      <c r="K971" s="30">
        <f ca="1">DB!S965</f>
        <v>914</v>
      </c>
      <c r="L971" s="30">
        <f ca="1">DB!T965</f>
        <v>1015</v>
      </c>
      <c r="M971" s="30">
        <f ca="1">DB!U965</f>
        <v>1181</v>
      </c>
      <c r="N971" s="30" t="s">
        <v>37</v>
      </c>
      <c r="P971" s="2"/>
      <c r="Q971" s="2"/>
      <c r="R971" s="2"/>
      <c r="S971" s="2"/>
    </row>
    <row r="972" spans="2:19" x14ac:dyDescent="0.35">
      <c r="B972" s="30" t="s">
        <v>127</v>
      </c>
      <c r="C972" s="30" t="s">
        <v>128</v>
      </c>
      <c r="D972" s="30" t="s">
        <v>3</v>
      </c>
      <c r="E972" s="30" t="s">
        <v>38</v>
      </c>
      <c r="F972" s="30"/>
      <c r="G972" s="30"/>
      <c r="H972" s="30" t="s">
        <v>188</v>
      </c>
      <c r="I972" s="30" t="s">
        <v>10</v>
      </c>
      <c r="J972" s="30">
        <f ca="1">DB!R966</f>
        <v>823</v>
      </c>
      <c r="K972" s="30">
        <f ca="1">DB!S966</f>
        <v>914</v>
      </c>
      <c r="L972" s="30">
        <f ca="1">DB!T966</f>
        <v>1015</v>
      </c>
      <c r="M972" s="30">
        <f ca="1">DB!U966</f>
        <v>1181</v>
      </c>
      <c r="N972" s="30" t="s">
        <v>37</v>
      </c>
      <c r="P972" s="2"/>
      <c r="Q972" s="2"/>
      <c r="R972" s="2"/>
      <c r="S972" s="2"/>
    </row>
    <row r="973" spans="2:19" x14ac:dyDescent="0.35">
      <c r="B973" s="30" t="s">
        <v>127</v>
      </c>
      <c r="C973" s="30" t="s">
        <v>128</v>
      </c>
      <c r="D973" s="30" t="s">
        <v>3</v>
      </c>
      <c r="E973" s="30" t="s">
        <v>38</v>
      </c>
      <c r="F973" s="30"/>
      <c r="G973" s="30"/>
      <c r="H973" s="30" t="s">
        <v>188</v>
      </c>
      <c r="I973" s="30" t="s">
        <v>11</v>
      </c>
      <c r="J973" s="30">
        <f ca="1">DB!R967</f>
        <v>823</v>
      </c>
      <c r="K973" s="30">
        <f ca="1">DB!S967</f>
        <v>914</v>
      </c>
      <c r="L973" s="30">
        <f ca="1">DB!T967</f>
        <v>1015</v>
      </c>
      <c r="M973" s="30">
        <f ca="1">DB!U967</f>
        <v>1181</v>
      </c>
      <c r="N973" s="30" t="s">
        <v>37</v>
      </c>
      <c r="P973" s="2"/>
      <c r="Q973" s="2"/>
      <c r="R973" s="2"/>
      <c r="S973" s="2"/>
    </row>
    <row r="974" spans="2:19" x14ac:dyDescent="0.35">
      <c r="B974" s="30" t="s">
        <v>127</v>
      </c>
      <c r="C974" s="30" t="s">
        <v>128</v>
      </c>
      <c r="D974" s="30" t="s">
        <v>3</v>
      </c>
      <c r="E974" s="30" t="s">
        <v>38</v>
      </c>
      <c r="F974" s="30"/>
      <c r="G974" s="30"/>
      <c r="H974" s="30" t="s">
        <v>188</v>
      </c>
      <c r="I974" s="30" t="s">
        <v>109</v>
      </c>
      <c r="J974" s="30">
        <f ca="1">DB!R968</f>
        <v>823</v>
      </c>
      <c r="K974" s="30">
        <f ca="1">DB!S968</f>
        <v>914</v>
      </c>
      <c r="L974" s="30">
        <f ca="1">DB!T968</f>
        <v>1015</v>
      </c>
      <c r="M974" s="30">
        <f ca="1">DB!U968</f>
        <v>1181</v>
      </c>
      <c r="N974" s="30" t="s">
        <v>37</v>
      </c>
      <c r="P974" s="2"/>
      <c r="Q974" s="2"/>
      <c r="R974" s="2"/>
      <c r="S974" s="2"/>
    </row>
    <row r="975" spans="2:19" x14ac:dyDescent="0.35">
      <c r="B975" s="30" t="s">
        <v>127</v>
      </c>
      <c r="C975" s="30" t="s">
        <v>128</v>
      </c>
      <c r="D975" s="30" t="s">
        <v>3</v>
      </c>
      <c r="E975" s="30" t="s">
        <v>38</v>
      </c>
      <c r="F975" s="30"/>
      <c r="G975" s="30"/>
      <c r="H975" s="30" t="s">
        <v>188</v>
      </c>
      <c r="I975" s="30" t="s">
        <v>110</v>
      </c>
      <c r="J975" s="30">
        <f ca="1">DB!R969</f>
        <v>823</v>
      </c>
      <c r="K975" s="30">
        <f ca="1">DB!S969</f>
        <v>914</v>
      </c>
      <c r="L975" s="30">
        <f ca="1">DB!T969</f>
        <v>1015</v>
      </c>
      <c r="M975" s="30">
        <f ca="1">DB!U969</f>
        <v>1181</v>
      </c>
      <c r="N975" s="30" t="s">
        <v>37</v>
      </c>
      <c r="P975" s="2"/>
      <c r="Q975" s="2"/>
      <c r="R975" s="2"/>
      <c r="S975" s="2"/>
    </row>
    <row r="976" spans="2:19" x14ac:dyDescent="0.35">
      <c r="B976" s="30" t="s">
        <v>127</v>
      </c>
      <c r="C976" s="30" t="s">
        <v>128</v>
      </c>
      <c r="D976" s="30" t="s">
        <v>3</v>
      </c>
      <c r="E976" s="30" t="s">
        <v>39</v>
      </c>
      <c r="F976" s="30"/>
      <c r="G976" s="30"/>
      <c r="H976" s="30" t="s">
        <v>188</v>
      </c>
      <c r="I976" s="30" t="s">
        <v>111</v>
      </c>
      <c r="J976" s="30">
        <f ca="1">DB!R970</f>
        <v>779</v>
      </c>
      <c r="K976" s="30">
        <f ca="1">DB!S970</f>
        <v>864</v>
      </c>
      <c r="L976" s="30">
        <f ca="1">DB!T970</f>
        <v>959</v>
      </c>
      <c r="M976" s="30">
        <f ca="1">DB!U970</f>
        <v>1125</v>
      </c>
      <c r="N976" s="30" t="s">
        <v>37</v>
      </c>
      <c r="P976" s="2"/>
      <c r="Q976" s="2"/>
      <c r="R976" s="2"/>
      <c r="S976" s="2"/>
    </row>
    <row r="977" spans="2:19" x14ac:dyDescent="0.35">
      <c r="B977" s="30" t="s">
        <v>127</v>
      </c>
      <c r="C977" s="30" t="s">
        <v>128</v>
      </c>
      <c r="D977" s="30" t="s">
        <v>3</v>
      </c>
      <c r="E977" s="30" t="s">
        <v>39</v>
      </c>
      <c r="F977" s="30"/>
      <c r="G977" s="30"/>
      <c r="H977" s="30" t="s">
        <v>188</v>
      </c>
      <c r="I977" s="30" t="s">
        <v>112</v>
      </c>
      <c r="J977" s="30">
        <f ca="1">DB!R971</f>
        <v>779</v>
      </c>
      <c r="K977" s="30">
        <f ca="1">DB!S971</f>
        <v>864</v>
      </c>
      <c r="L977" s="30">
        <f ca="1">DB!T971</f>
        <v>959</v>
      </c>
      <c r="M977" s="30">
        <f ca="1">DB!U971</f>
        <v>1125</v>
      </c>
      <c r="N977" s="30" t="s">
        <v>37</v>
      </c>
      <c r="P977" s="2"/>
      <c r="Q977" s="2"/>
      <c r="R977" s="2"/>
      <c r="S977" s="2"/>
    </row>
    <row r="978" spans="2:19" x14ac:dyDescent="0.35">
      <c r="B978" s="30" t="s">
        <v>127</v>
      </c>
      <c r="C978" s="30" t="s">
        <v>128</v>
      </c>
      <c r="D978" s="30" t="s">
        <v>3</v>
      </c>
      <c r="E978" s="30" t="s">
        <v>39</v>
      </c>
      <c r="F978" s="30"/>
      <c r="G978" s="30"/>
      <c r="H978" s="30" t="s">
        <v>188</v>
      </c>
      <c r="I978" s="30" t="s">
        <v>12</v>
      </c>
      <c r="J978" s="30">
        <f ca="1">DB!R972</f>
        <v>779</v>
      </c>
      <c r="K978" s="30">
        <f ca="1">DB!S972</f>
        <v>864</v>
      </c>
      <c r="L978" s="30">
        <f ca="1">DB!T972</f>
        <v>959</v>
      </c>
      <c r="M978" s="30">
        <f ca="1">DB!U972</f>
        <v>1125</v>
      </c>
      <c r="N978" s="30" t="s">
        <v>37</v>
      </c>
      <c r="P978" s="2"/>
      <c r="Q978" s="2"/>
      <c r="R978" s="2"/>
      <c r="S978" s="2"/>
    </row>
    <row r="979" spans="2:19" x14ac:dyDescent="0.35">
      <c r="B979" s="30" t="s">
        <v>127</v>
      </c>
      <c r="C979" s="30" t="s">
        <v>128</v>
      </c>
      <c r="D979" s="30" t="s">
        <v>3</v>
      </c>
      <c r="E979" s="30" t="s">
        <v>39</v>
      </c>
      <c r="F979" s="30"/>
      <c r="G979" s="30"/>
      <c r="H979" s="30" t="s">
        <v>188</v>
      </c>
      <c r="I979" s="30" t="s">
        <v>13</v>
      </c>
      <c r="J979" s="30">
        <f ca="1">DB!R973</f>
        <v>779</v>
      </c>
      <c r="K979" s="30">
        <f ca="1">DB!S973</f>
        <v>864</v>
      </c>
      <c r="L979" s="30">
        <f ca="1">DB!T973</f>
        <v>959</v>
      </c>
      <c r="M979" s="30">
        <f ca="1">DB!U973</f>
        <v>1125</v>
      </c>
      <c r="N979" s="30" t="s">
        <v>37</v>
      </c>
      <c r="P979" s="2"/>
      <c r="Q979" s="2"/>
      <c r="R979" s="2"/>
      <c r="S979" s="2"/>
    </row>
    <row r="980" spans="2:19" x14ac:dyDescent="0.35">
      <c r="B980" s="30" t="s">
        <v>127</v>
      </c>
      <c r="C980" s="30" t="s">
        <v>128</v>
      </c>
      <c r="D980" s="30" t="s">
        <v>3</v>
      </c>
      <c r="E980" s="30" t="s">
        <v>113</v>
      </c>
      <c r="F980" s="30"/>
      <c r="G980" s="30"/>
      <c r="H980" s="30" t="s">
        <v>188</v>
      </c>
      <c r="I980" s="30" t="s">
        <v>40</v>
      </c>
      <c r="J980" s="30">
        <f ca="1">DB!R974</f>
        <v>869</v>
      </c>
      <c r="K980" s="30">
        <f ca="1">DB!S974</f>
        <v>964</v>
      </c>
      <c r="L980" s="30">
        <f ca="1">DB!T974</f>
        <v>1070</v>
      </c>
      <c r="M980" s="30">
        <f ca="1">DB!U974</f>
        <v>1403</v>
      </c>
      <c r="N980" s="30" t="s">
        <v>37</v>
      </c>
      <c r="P980" s="2"/>
      <c r="Q980" s="2"/>
      <c r="R980" s="2"/>
      <c r="S980" s="2"/>
    </row>
    <row r="981" spans="2:19" x14ac:dyDescent="0.35">
      <c r="B981" s="30" t="s">
        <v>127</v>
      </c>
      <c r="C981" s="30" t="s">
        <v>128</v>
      </c>
      <c r="D981" s="30" t="s">
        <v>3</v>
      </c>
      <c r="E981" s="30" t="s">
        <v>113</v>
      </c>
      <c r="F981" s="30"/>
      <c r="G981" s="30"/>
      <c r="H981" s="30" t="s">
        <v>188</v>
      </c>
      <c r="I981" s="30" t="s">
        <v>41</v>
      </c>
      <c r="J981" s="30">
        <f ca="1">DB!R975</f>
        <v>869</v>
      </c>
      <c r="K981" s="30">
        <f ca="1">DB!S975</f>
        <v>964</v>
      </c>
      <c r="L981" s="30">
        <f ca="1">DB!T975</f>
        <v>1070</v>
      </c>
      <c r="M981" s="30">
        <f ca="1">DB!U975</f>
        <v>1403</v>
      </c>
      <c r="N981" s="30" t="s">
        <v>37</v>
      </c>
      <c r="P981" s="2"/>
      <c r="Q981" s="2"/>
      <c r="R981" s="2"/>
      <c r="S981" s="2"/>
    </row>
    <row r="982" spans="2:19" x14ac:dyDescent="0.35">
      <c r="B982" s="30" t="s">
        <v>127</v>
      </c>
      <c r="C982" s="30" t="s">
        <v>128</v>
      </c>
      <c r="D982" s="30" t="s">
        <v>3</v>
      </c>
      <c r="E982" s="30" t="s">
        <v>113</v>
      </c>
      <c r="F982" s="30"/>
      <c r="G982" s="30"/>
      <c r="H982" s="30" t="s">
        <v>188</v>
      </c>
      <c r="I982" s="30" t="s">
        <v>42</v>
      </c>
      <c r="J982" s="30">
        <f ca="1">DB!R976</f>
        <v>869</v>
      </c>
      <c r="K982" s="30">
        <f ca="1">DB!S976</f>
        <v>964</v>
      </c>
      <c r="L982" s="30">
        <f ca="1">DB!T976</f>
        <v>1070</v>
      </c>
      <c r="M982" s="30">
        <f ca="1">DB!U976</f>
        <v>1403</v>
      </c>
      <c r="N982" s="30" t="s">
        <v>37</v>
      </c>
      <c r="P982" s="2"/>
      <c r="Q982" s="2"/>
      <c r="R982" s="2"/>
      <c r="S982" s="2"/>
    </row>
    <row r="983" spans="2:19" x14ac:dyDescent="0.35">
      <c r="B983" s="30" t="s">
        <v>127</v>
      </c>
      <c r="C983" s="30" t="s">
        <v>128</v>
      </c>
      <c r="D983" s="30" t="s">
        <v>3</v>
      </c>
      <c r="E983" s="30" t="s">
        <v>113</v>
      </c>
      <c r="F983" s="30"/>
      <c r="G983" s="30"/>
      <c r="H983" s="30" t="s">
        <v>188</v>
      </c>
      <c r="I983" s="30" t="s">
        <v>43</v>
      </c>
      <c r="J983" s="30">
        <f ca="1">DB!R977</f>
        <v>869</v>
      </c>
      <c r="K983" s="30">
        <f ca="1">DB!S977</f>
        <v>964</v>
      </c>
      <c r="L983" s="30">
        <f ca="1">DB!T977</f>
        <v>1070</v>
      </c>
      <c r="M983" s="30">
        <f ca="1">DB!U977</f>
        <v>1403</v>
      </c>
      <c r="N983" s="30" t="s">
        <v>37</v>
      </c>
      <c r="P983" s="2"/>
      <c r="Q983" s="2"/>
      <c r="R983" s="2"/>
      <c r="S983" s="2"/>
    </row>
    <row r="984" spans="2:19" x14ac:dyDescent="0.35">
      <c r="B984" s="30" t="s">
        <v>127</v>
      </c>
      <c r="C984" s="30" t="s">
        <v>128</v>
      </c>
      <c r="D984" s="30" t="s">
        <v>3</v>
      </c>
      <c r="E984" s="30" t="s">
        <v>113</v>
      </c>
      <c r="F984" s="30"/>
      <c r="G984" s="30"/>
      <c r="H984" s="30" t="s">
        <v>188</v>
      </c>
      <c r="I984" s="30" t="s">
        <v>44</v>
      </c>
      <c r="J984" s="30">
        <f ca="1">DB!R978</f>
        <v>869</v>
      </c>
      <c r="K984" s="30">
        <f ca="1">DB!S978</f>
        <v>964</v>
      </c>
      <c r="L984" s="30">
        <f ca="1">DB!T978</f>
        <v>1070</v>
      </c>
      <c r="M984" s="30">
        <f ca="1">DB!U978</f>
        <v>1403</v>
      </c>
      <c r="N984" s="30" t="s">
        <v>37</v>
      </c>
      <c r="P984" s="2"/>
      <c r="Q984" s="2"/>
      <c r="R984" s="2"/>
      <c r="S984" s="2"/>
    </row>
    <row r="985" spans="2:19" x14ac:dyDescent="0.35">
      <c r="B985" s="30" t="s">
        <v>127</v>
      </c>
      <c r="C985" s="30" t="s">
        <v>128</v>
      </c>
      <c r="D985" s="30" t="s">
        <v>3</v>
      </c>
      <c r="E985" s="30" t="s">
        <v>114</v>
      </c>
      <c r="F985" s="30"/>
      <c r="G985" s="30"/>
      <c r="H985" s="30" t="s">
        <v>188</v>
      </c>
      <c r="I985" s="30" t="s">
        <v>14</v>
      </c>
      <c r="J985" s="30">
        <f ca="1">DB!R979</f>
        <v>1048</v>
      </c>
      <c r="K985" s="30">
        <f ca="1">DB!S979</f>
        <v>1163</v>
      </c>
      <c r="L985" s="30">
        <f ca="1">DB!T979</f>
        <v>1292</v>
      </c>
      <c r="M985" s="30">
        <f ca="1">DB!U979</f>
        <v>1497</v>
      </c>
      <c r="N985" s="30" t="s">
        <v>37</v>
      </c>
      <c r="P985" s="2"/>
      <c r="Q985" s="2"/>
      <c r="R985" s="2"/>
      <c r="S985" s="2"/>
    </row>
    <row r="986" spans="2:19" x14ac:dyDescent="0.35">
      <c r="B986" s="30" t="s">
        <v>127</v>
      </c>
      <c r="C986" s="30" t="s">
        <v>128</v>
      </c>
      <c r="D986" s="30" t="s">
        <v>3</v>
      </c>
      <c r="E986" s="30" t="s">
        <v>114</v>
      </c>
      <c r="F986" s="30"/>
      <c r="G986" s="30"/>
      <c r="H986" s="30" t="s">
        <v>188</v>
      </c>
      <c r="I986" s="30" t="s">
        <v>115</v>
      </c>
      <c r="J986" s="30">
        <f ca="1">DB!R980</f>
        <v>1048</v>
      </c>
      <c r="K986" s="30">
        <f ca="1">DB!S980</f>
        <v>1163</v>
      </c>
      <c r="L986" s="30">
        <f ca="1">DB!T980</f>
        <v>1292</v>
      </c>
      <c r="M986" s="30">
        <f ca="1">DB!U980</f>
        <v>1497</v>
      </c>
      <c r="N986" s="30" t="s">
        <v>37</v>
      </c>
      <c r="P986" s="2"/>
      <c r="Q986" s="2"/>
      <c r="R986" s="2"/>
      <c r="S986" s="2"/>
    </row>
    <row r="987" spans="2:19" x14ac:dyDescent="0.35">
      <c r="B987" s="30" t="s">
        <v>127</v>
      </c>
      <c r="C987" s="30" t="s">
        <v>128</v>
      </c>
      <c r="D987" s="30" t="s">
        <v>3</v>
      </c>
      <c r="E987" s="30" t="s">
        <v>114</v>
      </c>
      <c r="F987" s="30"/>
      <c r="G987" s="30"/>
      <c r="H987" s="30" t="s">
        <v>188</v>
      </c>
      <c r="I987" s="30" t="s">
        <v>15</v>
      </c>
      <c r="J987" s="30">
        <f ca="1">DB!R981</f>
        <v>1048</v>
      </c>
      <c r="K987" s="30">
        <f ca="1">DB!S981</f>
        <v>1163</v>
      </c>
      <c r="L987" s="30">
        <f ca="1">DB!T981</f>
        <v>1292</v>
      </c>
      <c r="M987" s="30">
        <f ca="1">DB!U981</f>
        <v>1497</v>
      </c>
      <c r="N987" s="30" t="s">
        <v>37</v>
      </c>
      <c r="P987" s="2"/>
      <c r="Q987" s="2"/>
      <c r="R987" s="2"/>
      <c r="S987" s="2"/>
    </row>
    <row r="988" spans="2:19" x14ac:dyDescent="0.35">
      <c r="B988" s="30" t="s">
        <v>127</v>
      </c>
      <c r="C988" s="30" t="s">
        <v>128</v>
      </c>
      <c r="D988" s="30" t="s">
        <v>3</v>
      </c>
      <c r="E988" s="30" t="s">
        <v>116</v>
      </c>
      <c r="F988" s="30"/>
      <c r="G988" s="30"/>
      <c r="H988" s="30" t="s">
        <v>188</v>
      </c>
      <c r="I988" s="30" t="s">
        <v>45</v>
      </c>
      <c r="J988" s="30">
        <f ca="1">DB!R982</f>
        <v>779</v>
      </c>
      <c r="K988" s="30">
        <f ca="1">DB!S982</f>
        <v>864</v>
      </c>
      <c r="L988" s="30">
        <f ca="1">DB!T982</f>
        <v>959</v>
      </c>
      <c r="M988" s="30">
        <f ca="1">DB!U982</f>
        <v>1181</v>
      </c>
      <c r="N988" s="30" t="s">
        <v>37</v>
      </c>
      <c r="P988" s="2"/>
      <c r="Q988" s="2"/>
      <c r="R988" s="2"/>
      <c r="S988" s="2"/>
    </row>
    <row r="989" spans="2:19" x14ac:dyDescent="0.35">
      <c r="B989" s="30" t="s">
        <v>127</v>
      </c>
      <c r="C989" s="30" t="s">
        <v>128</v>
      </c>
      <c r="D989" s="30" t="s">
        <v>3</v>
      </c>
      <c r="E989" s="30" t="s">
        <v>116</v>
      </c>
      <c r="F989" s="30"/>
      <c r="G989" s="30"/>
      <c r="H989" s="30" t="s">
        <v>188</v>
      </c>
      <c r="I989" s="30" t="s">
        <v>117</v>
      </c>
      <c r="J989" s="30">
        <f ca="1">DB!R983</f>
        <v>779</v>
      </c>
      <c r="K989" s="30">
        <f ca="1">DB!S983</f>
        <v>864</v>
      </c>
      <c r="L989" s="30">
        <f ca="1">DB!T983</f>
        <v>959</v>
      </c>
      <c r="M989" s="30">
        <f ca="1">DB!U983</f>
        <v>1181</v>
      </c>
      <c r="N989" s="30" t="s">
        <v>37</v>
      </c>
      <c r="P989" s="2"/>
      <c r="Q989" s="2"/>
      <c r="R989" s="2"/>
      <c r="S989" s="2"/>
    </row>
    <row r="990" spans="2:19" x14ac:dyDescent="0.35">
      <c r="B990" s="30" t="s">
        <v>127</v>
      </c>
      <c r="C990" s="30" t="s">
        <v>128</v>
      </c>
      <c r="D990" s="30" t="s">
        <v>3</v>
      </c>
      <c r="E990" s="30" t="s">
        <v>116</v>
      </c>
      <c r="F990" s="30"/>
      <c r="G990" s="30"/>
      <c r="H990" s="30" t="s">
        <v>188</v>
      </c>
      <c r="I990" s="30" t="s">
        <v>16</v>
      </c>
      <c r="J990" s="30">
        <f ca="1">DB!R984</f>
        <v>779</v>
      </c>
      <c r="K990" s="30">
        <f ca="1">DB!S984</f>
        <v>864</v>
      </c>
      <c r="L990" s="30">
        <f ca="1">DB!T984</f>
        <v>959</v>
      </c>
      <c r="M990" s="30">
        <f ca="1">DB!U984</f>
        <v>1181</v>
      </c>
      <c r="N990" s="30" t="s">
        <v>37</v>
      </c>
      <c r="P990" s="2"/>
      <c r="Q990" s="2"/>
      <c r="R990" s="2"/>
      <c r="S990" s="2"/>
    </row>
    <row r="991" spans="2:19" x14ac:dyDescent="0.35">
      <c r="B991" s="30" t="s">
        <v>127</v>
      </c>
      <c r="C991" s="30" t="s">
        <v>128</v>
      </c>
      <c r="D991" s="30" t="s">
        <v>3</v>
      </c>
      <c r="E991" s="30" t="s">
        <v>46</v>
      </c>
      <c r="F991" s="30"/>
      <c r="G991" s="30"/>
      <c r="H991" s="30" t="s">
        <v>188</v>
      </c>
      <c r="I991" s="30" t="s">
        <v>47</v>
      </c>
      <c r="J991" s="30">
        <f ca="1">DB!R985</f>
        <v>585</v>
      </c>
      <c r="K991" s="30">
        <f ca="1">DB!S985</f>
        <v>649</v>
      </c>
      <c r="L991" s="30">
        <f ca="1">DB!T985</f>
        <v>738</v>
      </c>
      <c r="M991" s="30">
        <f ca="1">DB!U985</f>
        <v>849</v>
      </c>
      <c r="N991" s="30" t="s">
        <v>37</v>
      </c>
      <c r="P991" s="2"/>
      <c r="Q991" s="2"/>
      <c r="R991" s="2"/>
      <c r="S991" s="2"/>
    </row>
    <row r="992" spans="2:19" x14ac:dyDescent="0.35">
      <c r="B992" s="30" t="s">
        <v>127</v>
      </c>
      <c r="C992" s="30" t="s">
        <v>128</v>
      </c>
      <c r="D992" s="30" t="s">
        <v>6</v>
      </c>
      <c r="E992" s="30" t="s">
        <v>36</v>
      </c>
      <c r="F992" s="30"/>
      <c r="G992" s="30"/>
      <c r="H992" s="30" t="s">
        <v>188</v>
      </c>
      <c r="I992" s="30" t="s">
        <v>9</v>
      </c>
      <c r="J992" s="30">
        <f ca="1">DB!R986</f>
        <v>823</v>
      </c>
      <c r="K992" s="30">
        <f ca="1">DB!S986</f>
        <v>914</v>
      </c>
      <c r="L992" s="30">
        <f ca="1">DB!T986</f>
        <v>1015</v>
      </c>
      <c r="M992" s="30">
        <f ca="1">DB!U986</f>
        <v>1181</v>
      </c>
      <c r="N992" s="30" t="s">
        <v>37</v>
      </c>
      <c r="P992" s="2"/>
      <c r="Q992" s="2"/>
      <c r="R992" s="2"/>
      <c r="S992" s="2"/>
    </row>
    <row r="993" spans="2:19" x14ac:dyDescent="0.35">
      <c r="B993" s="30" t="s">
        <v>127</v>
      </c>
      <c r="C993" s="30" t="s">
        <v>128</v>
      </c>
      <c r="D993" s="30" t="s">
        <v>6</v>
      </c>
      <c r="E993" s="30" t="s">
        <v>36</v>
      </c>
      <c r="F993" s="30"/>
      <c r="G993" s="30"/>
      <c r="H993" s="30" t="s">
        <v>188</v>
      </c>
      <c r="I993" s="30" t="s">
        <v>106</v>
      </c>
      <c r="J993" s="30">
        <f ca="1">DB!R987</f>
        <v>823</v>
      </c>
      <c r="K993" s="30">
        <f ca="1">DB!S987</f>
        <v>914</v>
      </c>
      <c r="L993" s="30">
        <f ca="1">DB!T987</f>
        <v>1015</v>
      </c>
      <c r="M993" s="30">
        <f ca="1">DB!U987</f>
        <v>1181</v>
      </c>
      <c r="N993" s="30" t="s">
        <v>37</v>
      </c>
      <c r="P993" s="2"/>
      <c r="Q993" s="2"/>
      <c r="R993" s="2"/>
      <c r="S993" s="2"/>
    </row>
    <row r="994" spans="2:19" x14ac:dyDescent="0.35">
      <c r="B994" s="30" t="s">
        <v>127</v>
      </c>
      <c r="C994" s="30" t="s">
        <v>128</v>
      </c>
      <c r="D994" s="30" t="s">
        <v>6</v>
      </c>
      <c r="E994" s="30" t="s">
        <v>36</v>
      </c>
      <c r="F994" s="30"/>
      <c r="G994" s="30"/>
      <c r="H994" s="30" t="s">
        <v>188</v>
      </c>
      <c r="I994" s="30" t="s">
        <v>107</v>
      </c>
      <c r="J994" s="30">
        <f ca="1">DB!R988</f>
        <v>823</v>
      </c>
      <c r="K994" s="30">
        <f ca="1">DB!S988</f>
        <v>914</v>
      </c>
      <c r="L994" s="30">
        <f ca="1">DB!T988</f>
        <v>1015</v>
      </c>
      <c r="M994" s="30">
        <f ca="1">DB!U988</f>
        <v>1181</v>
      </c>
      <c r="N994" s="30" t="s">
        <v>37</v>
      </c>
      <c r="P994" s="2"/>
      <c r="Q994" s="2"/>
      <c r="R994" s="2"/>
      <c r="S994" s="2"/>
    </row>
    <row r="995" spans="2:19" x14ac:dyDescent="0.35">
      <c r="B995" s="30" t="s">
        <v>127</v>
      </c>
      <c r="C995" s="30" t="s">
        <v>128</v>
      </c>
      <c r="D995" s="30" t="s">
        <v>6</v>
      </c>
      <c r="E995" s="30" t="s">
        <v>36</v>
      </c>
      <c r="F995" s="30"/>
      <c r="G995" s="30"/>
      <c r="H995" s="30" t="s">
        <v>188</v>
      </c>
      <c r="I995" s="30" t="s">
        <v>108</v>
      </c>
      <c r="J995" s="30">
        <f ca="1">DB!R989</f>
        <v>823</v>
      </c>
      <c r="K995" s="30">
        <f ca="1">DB!S989</f>
        <v>914</v>
      </c>
      <c r="L995" s="30">
        <f ca="1">DB!T989</f>
        <v>1015</v>
      </c>
      <c r="M995" s="30">
        <f ca="1">DB!U989</f>
        <v>1181</v>
      </c>
      <c r="N995" s="30" t="s">
        <v>37</v>
      </c>
      <c r="P995" s="2"/>
      <c r="Q995" s="2"/>
      <c r="R995" s="2"/>
      <c r="S995" s="2"/>
    </row>
    <row r="996" spans="2:19" x14ac:dyDescent="0.35">
      <c r="B996" s="30" t="s">
        <v>127</v>
      </c>
      <c r="C996" s="30" t="s">
        <v>128</v>
      </c>
      <c r="D996" s="30" t="s">
        <v>6</v>
      </c>
      <c r="E996" s="30" t="s">
        <v>38</v>
      </c>
      <c r="F996" s="30"/>
      <c r="G996" s="30"/>
      <c r="H996" s="30" t="s">
        <v>188</v>
      </c>
      <c r="I996" s="30" t="s">
        <v>10</v>
      </c>
      <c r="J996" s="30">
        <f ca="1">DB!R990</f>
        <v>823</v>
      </c>
      <c r="K996" s="30">
        <f ca="1">DB!S990</f>
        <v>914</v>
      </c>
      <c r="L996" s="30">
        <f ca="1">DB!T990</f>
        <v>1015</v>
      </c>
      <c r="M996" s="30">
        <f ca="1">DB!U990</f>
        <v>1181</v>
      </c>
      <c r="N996" s="30" t="s">
        <v>37</v>
      </c>
      <c r="P996" s="2"/>
      <c r="Q996" s="2"/>
      <c r="R996" s="2"/>
      <c r="S996" s="2"/>
    </row>
    <row r="997" spans="2:19" x14ac:dyDescent="0.35">
      <c r="B997" s="30" t="s">
        <v>127</v>
      </c>
      <c r="C997" s="30" t="s">
        <v>128</v>
      </c>
      <c r="D997" s="30" t="s">
        <v>6</v>
      </c>
      <c r="E997" s="30" t="s">
        <v>38</v>
      </c>
      <c r="F997" s="30"/>
      <c r="G997" s="30"/>
      <c r="H997" s="30" t="s">
        <v>188</v>
      </c>
      <c r="I997" s="30" t="s">
        <v>11</v>
      </c>
      <c r="J997" s="30">
        <f ca="1">DB!R991</f>
        <v>823</v>
      </c>
      <c r="K997" s="30">
        <f ca="1">DB!S991</f>
        <v>914</v>
      </c>
      <c r="L997" s="30">
        <f ca="1">DB!T991</f>
        <v>1015</v>
      </c>
      <c r="M997" s="30">
        <f ca="1">DB!U991</f>
        <v>1181</v>
      </c>
      <c r="N997" s="30" t="s">
        <v>37</v>
      </c>
      <c r="P997" s="2"/>
      <c r="Q997" s="2"/>
      <c r="R997" s="2"/>
      <c r="S997" s="2"/>
    </row>
    <row r="998" spans="2:19" x14ac:dyDescent="0.35">
      <c r="B998" s="30" t="s">
        <v>127</v>
      </c>
      <c r="C998" s="30" t="s">
        <v>128</v>
      </c>
      <c r="D998" s="30" t="s">
        <v>6</v>
      </c>
      <c r="E998" s="30" t="s">
        <v>38</v>
      </c>
      <c r="F998" s="30"/>
      <c r="G998" s="30"/>
      <c r="H998" s="30" t="s">
        <v>188</v>
      </c>
      <c r="I998" s="30" t="s">
        <v>109</v>
      </c>
      <c r="J998" s="30">
        <f ca="1">DB!R992</f>
        <v>823</v>
      </c>
      <c r="K998" s="30">
        <f ca="1">DB!S992</f>
        <v>914</v>
      </c>
      <c r="L998" s="30">
        <f ca="1">DB!T992</f>
        <v>1015</v>
      </c>
      <c r="M998" s="30">
        <f ca="1">DB!U992</f>
        <v>1181</v>
      </c>
      <c r="N998" s="30" t="s">
        <v>37</v>
      </c>
      <c r="P998" s="2"/>
      <c r="Q998" s="2"/>
      <c r="R998" s="2"/>
      <c r="S998" s="2"/>
    </row>
    <row r="999" spans="2:19" x14ac:dyDescent="0.35">
      <c r="B999" s="30" t="s">
        <v>127</v>
      </c>
      <c r="C999" s="30" t="s">
        <v>128</v>
      </c>
      <c r="D999" s="30" t="s">
        <v>6</v>
      </c>
      <c r="E999" s="30" t="s">
        <v>38</v>
      </c>
      <c r="F999" s="30"/>
      <c r="G999" s="30"/>
      <c r="H999" s="30" t="s">
        <v>188</v>
      </c>
      <c r="I999" s="30" t="s">
        <v>110</v>
      </c>
      <c r="J999" s="30">
        <f ca="1">DB!R993</f>
        <v>823</v>
      </c>
      <c r="K999" s="30">
        <f ca="1">DB!S993</f>
        <v>914</v>
      </c>
      <c r="L999" s="30">
        <f ca="1">DB!T993</f>
        <v>1015</v>
      </c>
      <c r="M999" s="30">
        <f ca="1">DB!U993</f>
        <v>1181</v>
      </c>
      <c r="N999" s="30" t="s">
        <v>37</v>
      </c>
      <c r="P999" s="2"/>
      <c r="Q999" s="2"/>
      <c r="R999" s="2"/>
      <c r="S999" s="2"/>
    </row>
    <row r="1000" spans="2:19" x14ac:dyDescent="0.35">
      <c r="B1000" s="30" t="s">
        <v>127</v>
      </c>
      <c r="C1000" s="30" t="s">
        <v>128</v>
      </c>
      <c r="D1000" s="30" t="s">
        <v>6</v>
      </c>
      <c r="E1000" s="30" t="s">
        <v>39</v>
      </c>
      <c r="F1000" s="30"/>
      <c r="G1000" s="30"/>
      <c r="H1000" s="30" t="s">
        <v>188</v>
      </c>
      <c r="I1000" s="30" t="s">
        <v>111</v>
      </c>
      <c r="J1000" s="30">
        <f ca="1">DB!R994</f>
        <v>779</v>
      </c>
      <c r="K1000" s="30">
        <f ca="1">DB!S994</f>
        <v>864</v>
      </c>
      <c r="L1000" s="30">
        <f ca="1">DB!T994</f>
        <v>959</v>
      </c>
      <c r="M1000" s="30">
        <f ca="1">DB!U994</f>
        <v>1125</v>
      </c>
      <c r="N1000" s="30" t="s">
        <v>37</v>
      </c>
      <c r="P1000" s="2"/>
      <c r="Q1000" s="2"/>
      <c r="R1000" s="2"/>
      <c r="S1000" s="2"/>
    </row>
    <row r="1001" spans="2:19" x14ac:dyDescent="0.35">
      <c r="B1001" s="30" t="s">
        <v>127</v>
      </c>
      <c r="C1001" s="30" t="s">
        <v>128</v>
      </c>
      <c r="D1001" s="30" t="s">
        <v>6</v>
      </c>
      <c r="E1001" s="30" t="s">
        <v>39</v>
      </c>
      <c r="F1001" s="30"/>
      <c r="G1001" s="30"/>
      <c r="H1001" s="30" t="s">
        <v>188</v>
      </c>
      <c r="I1001" s="30" t="s">
        <v>112</v>
      </c>
      <c r="J1001" s="30">
        <f ca="1">DB!R995</f>
        <v>779</v>
      </c>
      <c r="K1001" s="30">
        <f ca="1">DB!S995</f>
        <v>864</v>
      </c>
      <c r="L1001" s="30">
        <f ca="1">DB!T995</f>
        <v>959</v>
      </c>
      <c r="M1001" s="30">
        <f ca="1">DB!U995</f>
        <v>1125</v>
      </c>
      <c r="N1001" s="30" t="s">
        <v>37</v>
      </c>
      <c r="P1001" s="2"/>
      <c r="Q1001" s="2"/>
      <c r="R1001" s="2"/>
      <c r="S1001" s="2"/>
    </row>
    <row r="1002" spans="2:19" x14ac:dyDescent="0.35">
      <c r="B1002" s="30" t="s">
        <v>127</v>
      </c>
      <c r="C1002" s="30" t="s">
        <v>128</v>
      </c>
      <c r="D1002" s="30" t="s">
        <v>6</v>
      </c>
      <c r="E1002" s="30" t="s">
        <v>39</v>
      </c>
      <c r="F1002" s="30"/>
      <c r="G1002" s="30"/>
      <c r="H1002" s="30" t="s">
        <v>188</v>
      </c>
      <c r="I1002" s="30" t="s">
        <v>12</v>
      </c>
      <c r="J1002" s="30">
        <f ca="1">DB!R996</f>
        <v>779</v>
      </c>
      <c r="K1002" s="30">
        <f ca="1">DB!S996</f>
        <v>864</v>
      </c>
      <c r="L1002" s="30">
        <f ca="1">DB!T996</f>
        <v>959</v>
      </c>
      <c r="M1002" s="30">
        <f ca="1">DB!U996</f>
        <v>1125</v>
      </c>
      <c r="N1002" s="30" t="s">
        <v>37</v>
      </c>
      <c r="P1002" s="2"/>
      <c r="Q1002" s="2"/>
      <c r="R1002" s="2"/>
      <c r="S1002" s="2"/>
    </row>
    <row r="1003" spans="2:19" x14ac:dyDescent="0.35">
      <c r="B1003" s="30" t="s">
        <v>127</v>
      </c>
      <c r="C1003" s="30" t="s">
        <v>128</v>
      </c>
      <c r="D1003" s="30" t="s">
        <v>6</v>
      </c>
      <c r="E1003" s="30" t="s">
        <v>39</v>
      </c>
      <c r="F1003" s="30"/>
      <c r="G1003" s="30"/>
      <c r="H1003" s="30" t="s">
        <v>188</v>
      </c>
      <c r="I1003" s="30" t="s">
        <v>13</v>
      </c>
      <c r="J1003" s="30">
        <f ca="1">DB!R997</f>
        <v>779</v>
      </c>
      <c r="K1003" s="30">
        <f ca="1">DB!S997</f>
        <v>864</v>
      </c>
      <c r="L1003" s="30">
        <f ca="1">DB!T997</f>
        <v>959</v>
      </c>
      <c r="M1003" s="30">
        <f ca="1">DB!U997</f>
        <v>1125</v>
      </c>
      <c r="N1003" s="30" t="s">
        <v>37</v>
      </c>
      <c r="P1003" s="2"/>
      <c r="Q1003" s="2"/>
      <c r="R1003" s="2"/>
      <c r="S1003" s="2"/>
    </row>
    <row r="1004" spans="2:19" x14ac:dyDescent="0.35">
      <c r="B1004" s="30" t="s">
        <v>127</v>
      </c>
      <c r="C1004" s="30" t="s">
        <v>128</v>
      </c>
      <c r="D1004" s="30" t="s">
        <v>6</v>
      </c>
      <c r="E1004" s="30" t="s">
        <v>113</v>
      </c>
      <c r="F1004" s="30"/>
      <c r="G1004" s="30"/>
      <c r="H1004" s="30" t="s">
        <v>188</v>
      </c>
      <c r="I1004" s="30" t="s">
        <v>40</v>
      </c>
      <c r="J1004" s="30">
        <f ca="1">DB!R998</f>
        <v>869</v>
      </c>
      <c r="K1004" s="30">
        <f ca="1">DB!S998</f>
        <v>964</v>
      </c>
      <c r="L1004" s="30">
        <f ca="1">DB!T998</f>
        <v>1070</v>
      </c>
      <c r="M1004" s="30">
        <f ca="1">DB!U998</f>
        <v>1403</v>
      </c>
      <c r="N1004" s="30" t="s">
        <v>37</v>
      </c>
      <c r="P1004" s="2"/>
      <c r="Q1004" s="2"/>
      <c r="R1004" s="2"/>
      <c r="S1004" s="2"/>
    </row>
    <row r="1005" spans="2:19" x14ac:dyDescent="0.35">
      <c r="B1005" s="30" t="s">
        <v>127</v>
      </c>
      <c r="C1005" s="30" t="s">
        <v>128</v>
      </c>
      <c r="D1005" s="30" t="s">
        <v>6</v>
      </c>
      <c r="E1005" s="30" t="s">
        <v>113</v>
      </c>
      <c r="F1005" s="30"/>
      <c r="G1005" s="30"/>
      <c r="H1005" s="30" t="s">
        <v>188</v>
      </c>
      <c r="I1005" s="30" t="s">
        <v>41</v>
      </c>
      <c r="J1005" s="30">
        <f ca="1">DB!R999</f>
        <v>869</v>
      </c>
      <c r="K1005" s="30">
        <f ca="1">DB!S999</f>
        <v>964</v>
      </c>
      <c r="L1005" s="30">
        <f ca="1">DB!T999</f>
        <v>1070</v>
      </c>
      <c r="M1005" s="30">
        <f ca="1">DB!U999</f>
        <v>1403</v>
      </c>
      <c r="N1005" s="30" t="s">
        <v>37</v>
      </c>
      <c r="P1005" s="2"/>
      <c r="Q1005" s="2"/>
      <c r="R1005" s="2"/>
      <c r="S1005" s="2"/>
    </row>
    <row r="1006" spans="2:19" x14ac:dyDescent="0.35">
      <c r="B1006" s="30" t="s">
        <v>127</v>
      </c>
      <c r="C1006" s="30" t="s">
        <v>128</v>
      </c>
      <c r="D1006" s="30" t="s">
        <v>6</v>
      </c>
      <c r="E1006" s="30" t="s">
        <v>113</v>
      </c>
      <c r="F1006" s="30"/>
      <c r="G1006" s="30"/>
      <c r="H1006" s="30" t="s">
        <v>188</v>
      </c>
      <c r="I1006" s="30" t="s">
        <v>42</v>
      </c>
      <c r="J1006" s="30">
        <f ca="1">DB!R1000</f>
        <v>869</v>
      </c>
      <c r="K1006" s="30">
        <f ca="1">DB!S1000</f>
        <v>964</v>
      </c>
      <c r="L1006" s="30">
        <f ca="1">DB!T1000</f>
        <v>1070</v>
      </c>
      <c r="M1006" s="30">
        <f ca="1">DB!U1000</f>
        <v>1403</v>
      </c>
      <c r="N1006" s="30" t="s">
        <v>37</v>
      </c>
      <c r="P1006" s="2"/>
      <c r="Q1006" s="2"/>
      <c r="R1006" s="2"/>
      <c r="S1006" s="2"/>
    </row>
    <row r="1007" spans="2:19" x14ac:dyDescent="0.35">
      <c r="B1007" s="30" t="s">
        <v>127</v>
      </c>
      <c r="C1007" s="30" t="s">
        <v>128</v>
      </c>
      <c r="D1007" s="30" t="s">
        <v>6</v>
      </c>
      <c r="E1007" s="30" t="s">
        <v>113</v>
      </c>
      <c r="F1007" s="30"/>
      <c r="G1007" s="30"/>
      <c r="H1007" s="30" t="s">
        <v>188</v>
      </c>
      <c r="I1007" s="30" t="s">
        <v>43</v>
      </c>
      <c r="J1007" s="30">
        <f ca="1">DB!R1001</f>
        <v>869</v>
      </c>
      <c r="K1007" s="30">
        <f ca="1">DB!S1001</f>
        <v>964</v>
      </c>
      <c r="L1007" s="30">
        <f ca="1">DB!T1001</f>
        <v>1070</v>
      </c>
      <c r="M1007" s="30">
        <f ca="1">DB!U1001</f>
        <v>1403</v>
      </c>
      <c r="N1007" s="30" t="s">
        <v>37</v>
      </c>
      <c r="P1007" s="2"/>
      <c r="Q1007" s="2"/>
      <c r="R1007" s="2"/>
      <c r="S1007" s="2"/>
    </row>
    <row r="1008" spans="2:19" x14ac:dyDescent="0.35">
      <c r="B1008" s="30" t="s">
        <v>127</v>
      </c>
      <c r="C1008" s="30" t="s">
        <v>128</v>
      </c>
      <c r="D1008" s="30" t="s">
        <v>6</v>
      </c>
      <c r="E1008" s="30" t="s">
        <v>113</v>
      </c>
      <c r="F1008" s="30"/>
      <c r="G1008" s="30"/>
      <c r="H1008" s="30" t="s">
        <v>188</v>
      </c>
      <c r="I1008" s="30" t="s">
        <v>44</v>
      </c>
      <c r="J1008" s="30">
        <f ca="1">DB!R1002</f>
        <v>869</v>
      </c>
      <c r="K1008" s="30">
        <f ca="1">DB!S1002</f>
        <v>964</v>
      </c>
      <c r="L1008" s="30">
        <f ca="1">DB!T1002</f>
        <v>1070</v>
      </c>
      <c r="M1008" s="30">
        <f ca="1">DB!U1002</f>
        <v>1403</v>
      </c>
      <c r="N1008" s="30" t="s">
        <v>37</v>
      </c>
      <c r="P1008" s="2"/>
      <c r="Q1008" s="2"/>
      <c r="R1008" s="2"/>
      <c r="S1008" s="2"/>
    </row>
    <row r="1009" spans="2:19" x14ac:dyDescent="0.35">
      <c r="B1009" s="30" t="s">
        <v>127</v>
      </c>
      <c r="C1009" s="30" t="s">
        <v>128</v>
      </c>
      <c r="D1009" s="30" t="s">
        <v>6</v>
      </c>
      <c r="E1009" s="30" t="s">
        <v>114</v>
      </c>
      <c r="F1009" s="30"/>
      <c r="G1009" s="30"/>
      <c r="H1009" s="30" t="s">
        <v>188</v>
      </c>
      <c r="I1009" s="30" t="s">
        <v>14</v>
      </c>
      <c r="J1009" s="30">
        <f ca="1">DB!R1003</f>
        <v>1048</v>
      </c>
      <c r="K1009" s="30">
        <f ca="1">DB!S1003</f>
        <v>1163</v>
      </c>
      <c r="L1009" s="30">
        <f ca="1">DB!T1003</f>
        <v>1292</v>
      </c>
      <c r="M1009" s="30">
        <f ca="1">DB!U1003</f>
        <v>1497</v>
      </c>
      <c r="N1009" s="30" t="s">
        <v>37</v>
      </c>
      <c r="P1009" s="2"/>
      <c r="Q1009" s="2"/>
      <c r="R1009" s="2"/>
      <c r="S1009" s="2"/>
    </row>
    <row r="1010" spans="2:19" x14ac:dyDescent="0.35">
      <c r="B1010" s="30" t="s">
        <v>127</v>
      </c>
      <c r="C1010" s="30" t="s">
        <v>128</v>
      </c>
      <c r="D1010" s="30" t="s">
        <v>6</v>
      </c>
      <c r="E1010" s="30" t="s">
        <v>114</v>
      </c>
      <c r="F1010" s="30"/>
      <c r="G1010" s="30"/>
      <c r="H1010" s="30" t="s">
        <v>188</v>
      </c>
      <c r="I1010" s="30" t="s">
        <v>115</v>
      </c>
      <c r="J1010" s="30">
        <f ca="1">DB!R1004</f>
        <v>1048</v>
      </c>
      <c r="K1010" s="30">
        <f ca="1">DB!S1004</f>
        <v>1163</v>
      </c>
      <c r="L1010" s="30">
        <f ca="1">DB!T1004</f>
        <v>1292</v>
      </c>
      <c r="M1010" s="30">
        <f ca="1">DB!U1004</f>
        <v>1497</v>
      </c>
      <c r="N1010" s="30" t="s">
        <v>37</v>
      </c>
      <c r="P1010" s="2"/>
      <c r="Q1010" s="2"/>
      <c r="R1010" s="2"/>
      <c r="S1010" s="2"/>
    </row>
    <row r="1011" spans="2:19" x14ac:dyDescent="0.35">
      <c r="B1011" s="30" t="s">
        <v>127</v>
      </c>
      <c r="C1011" s="30" t="s">
        <v>128</v>
      </c>
      <c r="D1011" s="30" t="s">
        <v>6</v>
      </c>
      <c r="E1011" s="30" t="s">
        <v>114</v>
      </c>
      <c r="F1011" s="30"/>
      <c r="G1011" s="30"/>
      <c r="H1011" s="30" t="s">
        <v>188</v>
      </c>
      <c r="I1011" s="30" t="s">
        <v>15</v>
      </c>
      <c r="J1011" s="30">
        <f ca="1">DB!R1005</f>
        <v>1048</v>
      </c>
      <c r="K1011" s="30">
        <f ca="1">DB!S1005</f>
        <v>1163</v>
      </c>
      <c r="L1011" s="30">
        <f ca="1">DB!T1005</f>
        <v>1292</v>
      </c>
      <c r="M1011" s="30">
        <f ca="1">DB!U1005</f>
        <v>1497</v>
      </c>
      <c r="N1011" s="30" t="s">
        <v>37</v>
      </c>
      <c r="P1011" s="2"/>
      <c r="Q1011" s="2"/>
      <c r="R1011" s="2"/>
      <c r="S1011" s="2"/>
    </row>
    <row r="1012" spans="2:19" x14ac:dyDescent="0.35">
      <c r="B1012" s="30" t="s">
        <v>127</v>
      </c>
      <c r="C1012" s="30" t="s">
        <v>128</v>
      </c>
      <c r="D1012" s="30" t="s">
        <v>6</v>
      </c>
      <c r="E1012" s="30" t="s">
        <v>116</v>
      </c>
      <c r="F1012" s="30"/>
      <c r="G1012" s="30"/>
      <c r="H1012" s="30" t="s">
        <v>188</v>
      </c>
      <c r="I1012" s="30" t="s">
        <v>45</v>
      </c>
      <c r="J1012" s="30">
        <f ca="1">DB!R1006</f>
        <v>779</v>
      </c>
      <c r="K1012" s="30">
        <f ca="1">DB!S1006</f>
        <v>864</v>
      </c>
      <c r="L1012" s="30">
        <f ca="1">DB!T1006</f>
        <v>959</v>
      </c>
      <c r="M1012" s="30">
        <f ca="1">DB!U1006</f>
        <v>1181</v>
      </c>
      <c r="N1012" s="30" t="s">
        <v>37</v>
      </c>
      <c r="P1012" s="2"/>
      <c r="Q1012" s="2"/>
      <c r="R1012" s="2"/>
      <c r="S1012" s="2"/>
    </row>
    <row r="1013" spans="2:19" x14ac:dyDescent="0.35">
      <c r="B1013" s="30" t="s">
        <v>127</v>
      </c>
      <c r="C1013" s="30" t="s">
        <v>128</v>
      </c>
      <c r="D1013" s="30" t="s">
        <v>6</v>
      </c>
      <c r="E1013" s="30" t="s">
        <v>116</v>
      </c>
      <c r="F1013" s="30"/>
      <c r="G1013" s="30"/>
      <c r="H1013" s="30" t="s">
        <v>188</v>
      </c>
      <c r="I1013" s="30" t="s">
        <v>117</v>
      </c>
      <c r="J1013" s="30">
        <f ca="1">DB!R1007</f>
        <v>779</v>
      </c>
      <c r="K1013" s="30">
        <f ca="1">DB!S1007</f>
        <v>864</v>
      </c>
      <c r="L1013" s="30">
        <f ca="1">DB!T1007</f>
        <v>959</v>
      </c>
      <c r="M1013" s="30">
        <f ca="1">DB!U1007</f>
        <v>1181</v>
      </c>
      <c r="N1013" s="30" t="s">
        <v>37</v>
      </c>
      <c r="P1013" s="2"/>
      <c r="Q1013" s="2"/>
      <c r="R1013" s="2"/>
      <c r="S1013" s="2"/>
    </row>
    <row r="1014" spans="2:19" x14ac:dyDescent="0.35">
      <c r="B1014" s="30" t="s">
        <v>127</v>
      </c>
      <c r="C1014" s="30" t="s">
        <v>128</v>
      </c>
      <c r="D1014" s="30" t="s">
        <v>6</v>
      </c>
      <c r="E1014" s="30" t="s">
        <v>116</v>
      </c>
      <c r="F1014" s="30"/>
      <c r="G1014" s="30"/>
      <c r="H1014" s="30" t="s">
        <v>188</v>
      </c>
      <c r="I1014" s="30" t="s">
        <v>16</v>
      </c>
      <c r="J1014" s="30">
        <f ca="1">DB!R1008</f>
        <v>779</v>
      </c>
      <c r="K1014" s="30">
        <f ca="1">DB!S1008</f>
        <v>864</v>
      </c>
      <c r="L1014" s="30">
        <f ca="1">DB!T1008</f>
        <v>959</v>
      </c>
      <c r="M1014" s="30">
        <f ca="1">DB!U1008</f>
        <v>1181</v>
      </c>
      <c r="N1014" s="30" t="s">
        <v>37</v>
      </c>
      <c r="P1014" s="2"/>
      <c r="Q1014" s="2"/>
      <c r="R1014" s="2"/>
      <c r="S1014" s="2"/>
    </row>
    <row r="1015" spans="2:19" x14ac:dyDescent="0.35">
      <c r="B1015" s="30" t="s">
        <v>127</v>
      </c>
      <c r="C1015" s="30" t="s">
        <v>128</v>
      </c>
      <c r="D1015" s="30" t="s">
        <v>6</v>
      </c>
      <c r="E1015" s="30" t="s">
        <v>46</v>
      </c>
      <c r="F1015" s="30"/>
      <c r="G1015" s="30"/>
      <c r="H1015" s="30" t="s">
        <v>188</v>
      </c>
      <c r="I1015" s="30" t="s">
        <v>47</v>
      </c>
      <c r="J1015" s="30">
        <f ca="1">DB!R1009</f>
        <v>585</v>
      </c>
      <c r="K1015" s="30">
        <f ca="1">DB!S1009</f>
        <v>649</v>
      </c>
      <c r="L1015" s="30">
        <f ca="1">DB!T1009</f>
        <v>738</v>
      </c>
      <c r="M1015" s="30">
        <f ca="1">DB!U1009</f>
        <v>849</v>
      </c>
      <c r="N1015" s="30" t="s">
        <v>37</v>
      </c>
      <c r="P1015" s="2"/>
      <c r="Q1015" s="2"/>
      <c r="R1015" s="2"/>
      <c r="S1015" s="2"/>
    </row>
    <row r="1016" spans="2:19" x14ac:dyDescent="0.35">
      <c r="B1016" s="30" t="s">
        <v>70</v>
      </c>
      <c r="C1016" s="30" t="s">
        <v>71</v>
      </c>
      <c r="D1016" s="30" t="s">
        <v>1</v>
      </c>
      <c r="E1016" s="30" t="s">
        <v>36</v>
      </c>
      <c r="F1016" s="30"/>
      <c r="G1016" s="30"/>
      <c r="H1016" s="30" t="s">
        <v>188</v>
      </c>
      <c r="I1016" s="30" t="s">
        <v>9</v>
      </c>
      <c r="J1016" s="30">
        <f ca="1">DB!R1010</f>
        <v>678</v>
      </c>
      <c r="K1016" s="30">
        <f ca="1">DB!S1010</f>
        <v>752</v>
      </c>
      <c r="L1016" s="30">
        <f ca="1">DB!T1010</f>
        <v>835</v>
      </c>
      <c r="M1016" s="30">
        <f ca="1">DB!U1010</f>
        <v>1192</v>
      </c>
      <c r="N1016" s="30" t="s">
        <v>37</v>
      </c>
      <c r="P1016" s="2"/>
      <c r="Q1016" s="2"/>
      <c r="R1016" s="2"/>
      <c r="S1016" s="2"/>
    </row>
    <row r="1017" spans="2:19" x14ac:dyDescent="0.35">
      <c r="B1017" s="30" t="s">
        <v>70</v>
      </c>
      <c r="C1017" s="30" t="s">
        <v>71</v>
      </c>
      <c r="D1017" s="30" t="s">
        <v>1</v>
      </c>
      <c r="E1017" s="30" t="s">
        <v>36</v>
      </c>
      <c r="F1017" s="30"/>
      <c r="G1017" s="30"/>
      <c r="H1017" s="30" t="s">
        <v>188</v>
      </c>
      <c r="I1017" s="30" t="s">
        <v>106</v>
      </c>
      <c r="J1017" s="30">
        <f ca="1">DB!R1011</f>
        <v>678</v>
      </c>
      <c r="K1017" s="30">
        <f ca="1">DB!S1011</f>
        <v>752</v>
      </c>
      <c r="L1017" s="30">
        <f ca="1">DB!T1011</f>
        <v>835</v>
      </c>
      <c r="M1017" s="30">
        <f ca="1">DB!U1011</f>
        <v>1192</v>
      </c>
      <c r="N1017" s="30" t="s">
        <v>37</v>
      </c>
      <c r="P1017" s="2"/>
      <c r="Q1017" s="2"/>
      <c r="R1017" s="2"/>
      <c r="S1017" s="2"/>
    </row>
    <row r="1018" spans="2:19" x14ac:dyDescent="0.35">
      <c r="B1018" s="30" t="s">
        <v>70</v>
      </c>
      <c r="C1018" s="30" t="s">
        <v>71</v>
      </c>
      <c r="D1018" s="30" t="s">
        <v>1</v>
      </c>
      <c r="E1018" s="30" t="s">
        <v>36</v>
      </c>
      <c r="F1018" s="30"/>
      <c r="G1018" s="30"/>
      <c r="H1018" s="30" t="s">
        <v>188</v>
      </c>
      <c r="I1018" s="30" t="s">
        <v>107</v>
      </c>
      <c r="J1018" s="30">
        <f ca="1">DB!R1012</f>
        <v>678</v>
      </c>
      <c r="K1018" s="30">
        <f ca="1">DB!S1012</f>
        <v>752</v>
      </c>
      <c r="L1018" s="30">
        <f ca="1">DB!T1012</f>
        <v>835</v>
      </c>
      <c r="M1018" s="30">
        <f ca="1">DB!U1012</f>
        <v>1192</v>
      </c>
      <c r="N1018" s="30" t="s">
        <v>37</v>
      </c>
      <c r="P1018" s="2"/>
      <c r="Q1018" s="2"/>
      <c r="R1018" s="2"/>
      <c r="S1018" s="2"/>
    </row>
    <row r="1019" spans="2:19" x14ac:dyDescent="0.35">
      <c r="B1019" s="30" t="s">
        <v>70</v>
      </c>
      <c r="C1019" s="30" t="s">
        <v>71</v>
      </c>
      <c r="D1019" s="30" t="s">
        <v>1</v>
      </c>
      <c r="E1019" s="30" t="s">
        <v>36</v>
      </c>
      <c r="F1019" s="30"/>
      <c r="G1019" s="30"/>
      <c r="H1019" s="30" t="s">
        <v>188</v>
      </c>
      <c r="I1019" s="30" t="s">
        <v>108</v>
      </c>
      <c r="J1019" s="30">
        <f ca="1">DB!R1013</f>
        <v>678</v>
      </c>
      <c r="K1019" s="30">
        <f ca="1">DB!S1013</f>
        <v>752</v>
      </c>
      <c r="L1019" s="30">
        <f ca="1">DB!T1013</f>
        <v>835</v>
      </c>
      <c r="M1019" s="30">
        <f ca="1">DB!U1013</f>
        <v>1192</v>
      </c>
      <c r="N1019" s="30" t="s">
        <v>37</v>
      </c>
      <c r="P1019" s="2"/>
      <c r="Q1019" s="2"/>
      <c r="R1019" s="2"/>
      <c r="S1019" s="2"/>
    </row>
    <row r="1020" spans="2:19" x14ac:dyDescent="0.35">
      <c r="B1020" s="30" t="s">
        <v>70</v>
      </c>
      <c r="C1020" s="30" t="s">
        <v>71</v>
      </c>
      <c r="D1020" s="30" t="s">
        <v>1</v>
      </c>
      <c r="E1020" s="30" t="s">
        <v>38</v>
      </c>
      <c r="F1020" s="30"/>
      <c r="G1020" s="30"/>
      <c r="H1020" s="30" t="s">
        <v>188</v>
      </c>
      <c r="I1020" s="30" t="s">
        <v>10</v>
      </c>
      <c r="J1020" s="30">
        <f ca="1">DB!R1014</f>
        <v>854</v>
      </c>
      <c r="K1020" s="30">
        <f ca="1">DB!S1014</f>
        <v>948</v>
      </c>
      <c r="L1020" s="30">
        <f ca="1">DB!T1014</f>
        <v>1054</v>
      </c>
      <c r="M1020" s="30">
        <f ca="1">DB!U1014</f>
        <v>1209</v>
      </c>
      <c r="N1020" s="30" t="s">
        <v>37</v>
      </c>
      <c r="P1020" s="2"/>
      <c r="Q1020" s="2"/>
      <c r="R1020" s="2"/>
      <c r="S1020" s="2"/>
    </row>
    <row r="1021" spans="2:19" x14ac:dyDescent="0.35">
      <c r="B1021" s="30" t="s">
        <v>70</v>
      </c>
      <c r="C1021" s="30" t="s">
        <v>71</v>
      </c>
      <c r="D1021" s="30" t="s">
        <v>1</v>
      </c>
      <c r="E1021" s="30" t="s">
        <v>38</v>
      </c>
      <c r="F1021" s="30"/>
      <c r="G1021" s="30"/>
      <c r="H1021" s="30" t="s">
        <v>188</v>
      </c>
      <c r="I1021" s="30" t="s">
        <v>11</v>
      </c>
      <c r="J1021" s="30">
        <f ca="1">DB!R1015</f>
        <v>854</v>
      </c>
      <c r="K1021" s="30">
        <f ca="1">DB!S1015</f>
        <v>948</v>
      </c>
      <c r="L1021" s="30">
        <f ca="1">DB!T1015</f>
        <v>1054</v>
      </c>
      <c r="M1021" s="30">
        <f ca="1">DB!U1015</f>
        <v>1209</v>
      </c>
      <c r="N1021" s="30" t="s">
        <v>37</v>
      </c>
      <c r="P1021" s="2"/>
      <c r="Q1021" s="2"/>
      <c r="R1021" s="2"/>
      <c r="S1021" s="2"/>
    </row>
    <row r="1022" spans="2:19" x14ac:dyDescent="0.35">
      <c r="B1022" s="30" t="s">
        <v>70</v>
      </c>
      <c r="C1022" s="30" t="s">
        <v>71</v>
      </c>
      <c r="D1022" s="30" t="s">
        <v>1</v>
      </c>
      <c r="E1022" s="30" t="s">
        <v>38</v>
      </c>
      <c r="F1022" s="30"/>
      <c r="G1022" s="30"/>
      <c r="H1022" s="30" t="s">
        <v>188</v>
      </c>
      <c r="I1022" s="30" t="s">
        <v>109</v>
      </c>
      <c r="J1022" s="30">
        <f ca="1">DB!R1016</f>
        <v>854</v>
      </c>
      <c r="K1022" s="30">
        <f ca="1">DB!S1016</f>
        <v>948</v>
      </c>
      <c r="L1022" s="30">
        <f ca="1">DB!T1016</f>
        <v>1054</v>
      </c>
      <c r="M1022" s="30">
        <f ca="1">DB!U1016</f>
        <v>1209</v>
      </c>
      <c r="N1022" s="30" t="s">
        <v>37</v>
      </c>
      <c r="P1022" s="2"/>
      <c r="Q1022" s="2"/>
      <c r="R1022" s="2"/>
      <c r="S1022" s="2"/>
    </row>
    <row r="1023" spans="2:19" x14ac:dyDescent="0.35">
      <c r="B1023" s="30" t="s">
        <v>70</v>
      </c>
      <c r="C1023" s="30" t="s">
        <v>71</v>
      </c>
      <c r="D1023" s="30" t="s">
        <v>1</v>
      </c>
      <c r="E1023" s="30" t="s">
        <v>38</v>
      </c>
      <c r="F1023" s="30"/>
      <c r="G1023" s="30"/>
      <c r="H1023" s="30" t="s">
        <v>188</v>
      </c>
      <c r="I1023" s="30" t="s">
        <v>110</v>
      </c>
      <c r="J1023" s="30">
        <f ca="1">DB!R1017</f>
        <v>854</v>
      </c>
      <c r="K1023" s="30">
        <f ca="1">DB!S1017</f>
        <v>948</v>
      </c>
      <c r="L1023" s="30">
        <f ca="1">DB!T1017</f>
        <v>1054</v>
      </c>
      <c r="M1023" s="30">
        <f ca="1">DB!U1017</f>
        <v>1209</v>
      </c>
      <c r="N1023" s="30" t="s">
        <v>37</v>
      </c>
      <c r="P1023" s="2"/>
      <c r="Q1023" s="2"/>
      <c r="R1023" s="2"/>
      <c r="S1023" s="2"/>
    </row>
    <row r="1024" spans="2:19" x14ac:dyDescent="0.35">
      <c r="B1024" s="30" t="s">
        <v>70</v>
      </c>
      <c r="C1024" s="30" t="s">
        <v>71</v>
      </c>
      <c r="D1024" s="30" t="s">
        <v>1</v>
      </c>
      <c r="E1024" s="30" t="s">
        <v>39</v>
      </c>
      <c r="F1024" s="30"/>
      <c r="G1024" s="30"/>
      <c r="H1024" s="30" t="s">
        <v>188</v>
      </c>
      <c r="I1024" s="30" t="s">
        <v>111</v>
      </c>
      <c r="J1024" s="30">
        <f ca="1">DB!R1018</f>
        <v>800</v>
      </c>
      <c r="K1024" s="30">
        <f ca="1">DB!S1018</f>
        <v>889</v>
      </c>
      <c r="L1024" s="30">
        <f ca="1">DB!T1018</f>
        <v>987</v>
      </c>
      <c r="M1024" s="30">
        <f ca="1">DB!U1018</f>
        <v>1131</v>
      </c>
      <c r="N1024" s="30" t="s">
        <v>37</v>
      </c>
      <c r="P1024" s="2"/>
      <c r="Q1024" s="2"/>
      <c r="R1024" s="2"/>
      <c r="S1024" s="2"/>
    </row>
    <row r="1025" spans="2:19" x14ac:dyDescent="0.35">
      <c r="B1025" s="30" t="s">
        <v>70</v>
      </c>
      <c r="C1025" s="30" t="s">
        <v>71</v>
      </c>
      <c r="D1025" s="30" t="s">
        <v>1</v>
      </c>
      <c r="E1025" s="30" t="s">
        <v>39</v>
      </c>
      <c r="F1025" s="30"/>
      <c r="G1025" s="30"/>
      <c r="H1025" s="30" t="s">
        <v>188</v>
      </c>
      <c r="I1025" s="30" t="s">
        <v>112</v>
      </c>
      <c r="J1025" s="30">
        <f ca="1">DB!R1019</f>
        <v>800</v>
      </c>
      <c r="K1025" s="30">
        <f ca="1">DB!S1019</f>
        <v>889</v>
      </c>
      <c r="L1025" s="30">
        <f ca="1">DB!T1019</f>
        <v>987</v>
      </c>
      <c r="M1025" s="30">
        <f ca="1">DB!U1019</f>
        <v>1131</v>
      </c>
      <c r="N1025" s="30" t="s">
        <v>37</v>
      </c>
      <c r="P1025" s="2"/>
      <c r="Q1025" s="2"/>
      <c r="R1025" s="2"/>
      <c r="S1025" s="2"/>
    </row>
    <row r="1026" spans="2:19" x14ac:dyDescent="0.35">
      <c r="B1026" s="30" t="s">
        <v>70</v>
      </c>
      <c r="C1026" s="30" t="s">
        <v>71</v>
      </c>
      <c r="D1026" s="30" t="s">
        <v>1</v>
      </c>
      <c r="E1026" s="30" t="s">
        <v>39</v>
      </c>
      <c r="F1026" s="30"/>
      <c r="G1026" s="30"/>
      <c r="H1026" s="30" t="s">
        <v>188</v>
      </c>
      <c r="I1026" s="30" t="s">
        <v>12</v>
      </c>
      <c r="J1026" s="30">
        <f ca="1">DB!R1020</f>
        <v>800</v>
      </c>
      <c r="K1026" s="30">
        <f ca="1">DB!S1020</f>
        <v>889</v>
      </c>
      <c r="L1026" s="30">
        <f ca="1">DB!T1020</f>
        <v>987</v>
      </c>
      <c r="M1026" s="30">
        <f ca="1">DB!U1020</f>
        <v>1131</v>
      </c>
      <c r="N1026" s="30" t="s">
        <v>37</v>
      </c>
      <c r="P1026" s="2"/>
      <c r="Q1026" s="2"/>
      <c r="R1026" s="2"/>
      <c r="S1026" s="2"/>
    </row>
    <row r="1027" spans="2:19" x14ac:dyDescent="0.35">
      <c r="B1027" s="30" t="s">
        <v>70</v>
      </c>
      <c r="C1027" s="30" t="s">
        <v>71</v>
      </c>
      <c r="D1027" s="30" t="s">
        <v>1</v>
      </c>
      <c r="E1027" s="30" t="s">
        <v>39</v>
      </c>
      <c r="F1027" s="30"/>
      <c r="G1027" s="30"/>
      <c r="H1027" s="30" t="s">
        <v>188</v>
      </c>
      <c r="I1027" s="30" t="s">
        <v>13</v>
      </c>
      <c r="J1027" s="30">
        <f ca="1">DB!R1021</f>
        <v>800</v>
      </c>
      <c r="K1027" s="30">
        <f ca="1">DB!S1021</f>
        <v>889</v>
      </c>
      <c r="L1027" s="30">
        <f ca="1">DB!T1021</f>
        <v>987</v>
      </c>
      <c r="M1027" s="30">
        <f ca="1">DB!U1021</f>
        <v>1131</v>
      </c>
      <c r="N1027" s="30" t="s">
        <v>37</v>
      </c>
      <c r="P1027" s="2"/>
      <c r="Q1027" s="2"/>
      <c r="R1027" s="2"/>
      <c r="S1027" s="2"/>
    </row>
    <row r="1028" spans="2:19" x14ac:dyDescent="0.35">
      <c r="B1028" s="30" t="s">
        <v>70</v>
      </c>
      <c r="C1028" s="30" t="s">
        <v>71</v>
      </c>
      <c r="D1028" s="30" t="s">
        <v>1</v>
      </c>
      <c r="E1028" s="30" t="s">
        <v>113</v>
      </c>
      <c r="F1028" s="30"/>
      <c r="G1028" s="30"/>
      <c r="H1028" s="30" t="s">
        <v>188</v>
      </c>
      <c r="I1028" s="30" t="s">
        <v>40</v>
      </c>
      <c r="J1028" s="30">
        <f ca="1">DB!R1022</f>
        <v>724</v>
      </c>
      <c r="K1028" s="30">
        <f ca="1">DB!S1022</f>
        <v>804</v>
      </c>
      <c r="L1028" s="30">
        <f ca="1">DB!T1022</f>
        <v>893</v>
      </c>
      <c r="M1028" s="30">
        <f ca="1">DB!U1022</f>
        <v>1275</v>
      </c>
      <c r="N1028" s="30" t="s">
        <v>37</v>
      </c>
      <c r="P1028" s="2"/>
      <c r="Q1028" s="2"/>
      <c r="R1028" s="2"/>
      <c r="S1028" s="2"/>
    </row>
    <row r="1029" spans="2:19" x14ac:dyDescent="0.35">
      <c r="B1029" s="30" t="s">
        <v>70</v>
      </c>
      <c r="C1029" s="30" t="s">
        <v>71</v>
      </c>
      <c r="D1029" s="30" t="s">
        <v>1</v>
      </c>
      <c r="E1029" s="30" t="s">
        <v>113</v>
      </c>
      <c r="F1029" s="30"/>
      <c r="G1029" s="30"/>
      <c r="H1029" s="30" t="s">
        <v>188</v>
      </c>
      <c r="I1029" s="30" t="s">
        <v>41</v>
      </c>
      <c r="J1029" s="30">
        <f ca="1">DB!R1023</f>
        <v>724</v>
      </c>
      <c r="K1029" s="30">
        <f ca="1">DB!S1023</f>
        <v>804</v>
      </c>
      <c r="L1029" s="30">
        <f ca="1">DB!T1023</f>
        <v>893</v>
      </c>
      <c r="M1029" s="30">
        <f ca="1">DB!U1023</f>
        <v>1275</v>
      </c>
      <c r="N1029" s="30" t="s">
        <v>37</v>
      </c>
      <c r="P1029" s="2"/>
      <c r="Q1029" s="2"/>
      <c r="R1029" s="2"/>
      <c r="S1029" s="2"/>
    </row>
    <row r="1030" spans="2:19" x14ac:dyDescent="0.35">
      <c r="B1030" s="30" t="s">
        <v>70</v>
      </c>
      <c r="C1030" s="30" t="s">
        <v>71</v>
      </c>
      <c r="D1030" s="30" t="s">
        <v>1</v>
      </c>
      <c r="E1030" s="30" t="s">
        <v>113</v>
      </c>
      <c r="F1030" s="30"/>
      <c r="G1030" s="30"/>
      <c r="H1030" s="30" t="s">
        <v>188</v>
      </c>
      <c r="I1030" s="30" t="s">
        <v>42</v>
      </c>
      <c r="J1030" s="30">
        <f ca="1">DB!R1024</f>
        <v>724</v>
      </c>
      <c r="K1030" s="30">
        <f ca="1">DB!S1024</f>
        <v>804</v>
      </c>
      <c r="L1030" s="30">
        <f ca="1">DB!T1024</f>
        <v>893</v>
      </c>
      <c r="M1030" s="30">
        <f ca="1">DB!U1024</f>
        <v>1275</v>
      </c>
      <c r="N1030" s="30" t="s">
        <v>37</v>
      </c>
      <c r="P1030" s="2"/>
      <c r="Q1030" s="2"/>
      <c r="R1030" s="2"/>
      <c r="S1030" s="2"/>
    </row>
    <row r="1031" spans="2:19" x14ac:dyDescent="0.35">
      <c r="B1031" s="30" t="s">
        <v>70</v>
      </c>
      <c r="C1031" s="30" t="s">
        <v>71</v>
      </c>
      <c r="D1031" s="30" t="s">
        <v>1</v>
      </c>
      <c r="E1031" s="30" t="s">
        <v>113</v>
      </c>
      <c r="F1031" s="30"/>
      <c r="G1031" s="30"/>
      <c r="H1031" s="30" t="s">
        <v>188</v>
      </c>
      <c r="I1031" s="30" t="s">
        <v>43</v>
      </c>
      <c r="J1031" s="30">
        <f ca="1">DB!R1025</f>
        <v>724</v>
      </c>
      <c r="K1031" s="30">
        <f ca="1">DB!S1025</f>
        <v>804</v>
      </c>
      <c r="L1031" s="30">
        <f ca="1">DB!T1025</f>
        <v>893</v>
      </c>
      <c r="M1031" s="30">
        <f ca="1">DB!U1025</f>
        <v>1275</v>
      </c>
      <c r="N1031" s="30" t="s">
        <v>37</v>
      </c>
      <c r="P1031" s="2"/>
      <c r="Q1031" s="2"/>
      <c r="R1031" s="2"/>
      <c r="S1031" s="2"/>
    </row>
    <row r="1032" spans="2:19" x14ac:dyDescent="0.35">
      <c r="B1032" s="30" t="s">
        <v>70</v>
      </c>
      <c r="C1032" s="30" t="s">
        <v>71</v>
      </c>
      <c r="D1032" s="30" t="s">
        <v>1</v>
      </c>
      <c r="E1032" s="30" t="s">
        <v>113</v>
      </c>
      <c r="F1032" s="30"/>
      <c r="G1032" s="30"/>
      <c r="H1032" s="30" t="s">
        <v>188</v>
      </c>
      <c r="I1032" s="30" t="s">
        <v>44</v>
      </c>
      <c r="J1032" s="30">
        <f ca="1">DB!R1026</f>
        <v>724</v>
      </c>
      <c r="K1032" s="30">
        <f ca="1">DB!S1026</f>
        <v>804</v>
      </c>
      <c r="L1032" s="30">
        <f ca="1">DB!T1026</f>
        <v>893</v>
      </c>
      <c r="M1032" s="30">
        <f ca="1">DB!U1026</f>
        <v>1275</v>
      </c>
      <c r="N1032" s="30" t="s">
        <v>37</v>
      </c>
      <c r="P1032" s="2"/>
      <c r="Q1032" s="2"/>
      <c r="R1032" s="2"/>
      <c r="S1032" s="2"/>
    </row>
    <row r="1033" spans="2:19" x14ac:dyDescent="0.35">
      <c r="B1033" s="30" t="s">
        <v>70</v>
      </c>
      <c r="C1033" s="30" t="s">
        <v>71</v>
      </c>
      <c r="D1033" s="30" t="s">
        <v>1</v>
      </c>
      <c r="E1033" s="30" t="s">
        <v>114</v>
      </c>
      <c r="F1033" s="30"/>
      <c r="G1033" s="30"/>
      <c r="H1033" s="30" t="s">
        <v>188</v>
      </c>
      <c r="I1033" s="30" t="s">
        <v>14</v>
      </c>
      <c r="J1033" s="30">
        <f ca="1">DB!R1027</f>
        <v>545</v>
      </c>
      <c r="K1033" s="30">
        <f ca="1">DB!S1027</f>
        <v>605</v>
      </c>
      <c r="L1033" s="30">
        <f ca="1">DB!T1027</f>
        <v>671</v>
      </c>
      <c r="M1033" s="30">
        <f ca="1">DB!U1027</f>
        <v>957</v>
      </c>
      <c r="N1033" s="30" t="s">
        <v>37</v>
      </c>
      <c r="P1033" s="2"/>
      <c r="Q1033" s="2"/>
      <c r="R1033" s="2"/>
      <c r="S1033" s="2"/>
    </row>
    <row r="1034" spans="2:19" x14ac:dyDescent="0.35">
      <c r="B1034" s="30" t="s">
        <v>70</v>
      </c>
      <c r="C1034" s="30" t="s">
        <v>71</v>
      </c>
      <c r="D1034" s="30" t="s">
        <v>1</v>
      </c>
      <c r="E1034" s="30" t="s">
        <v>114</v>
      </c>
      <c r="F1034" s="30"/>
      <c r="G1034" s="30"/>
      <c r="H1034" s="30" t="s">
        <v>188</v>
      </c>
      <c r="I1034" s="30" t="s">
        <v>115</v>
      </c>
      <c r="J1034" s="30">
        <f ca="1">DB!R1028</f>
        <v>545</v>
      </c>
      <c r="K1034" s="30">
        <f ca="1">DB!S1028</f>
        <v>605</v>
      </c>
      <c r="L1034" s="30">
        <f ca="1">DB!T1028</f>
        <v>671</v>
      </c>
      <c r="M1034" s="30">
        <f ca="1">DB!U1028</f>
        <v>957</v>
      </c>
      <c r="N1034" s="30" t="s">
        <v>37</v>
      </c>
      <c r="P1034" s="2"/>
      <c r="Q1034" s="2"/>
      <c r="R1034" s="2"/>
      <c r="S1034" s="2"/>
    </row>
    <row r="1035" spans="2:19" x14ac:dyDescent="0.35">
      <c r="B1035" s="30" t="s">
        <v>70</v>
      </c>
      <c r="C1035" s="30" t="s">
        <v>71</v>
      </c>
      <c r="D1035" s="30" t="s">
        <v>1</v>
      </c>
      <c r="E1035" s="30" t="s">
        <v>114</v>
      </c>
      <c r="F1035" s="30"/>
      <c r="G1035" s="30"/>
      <c r="H1035" s="30" t="s">
        <v>188</v>
      </c>
      <c r="I1035" s="30" t="s">
        <v>15</v>
      </c>
      <c r="J1035" s="30">
        <f ca="1">DB!R1029</f>
        <v>545</v>
      </c>
      <c r="K1035" s="30">
        <f ca="1">DB!S1029</f>
        <v>605</v>
      </c>
      <c r="L1035" s="30">
        <f ca="1">DB!T1029</f>
        <v>671</v>
      </c>
      <c r="M1035" s="30">
        <f ca="1">DB!U1029</f>
        <v>957</v>
      </c>
      <c r="N1035" s="30" t="s">
        <v>37</v>
      </c>
      <c r="P1035" s="2"/>
      <c r="Q1035" s="2"/>
      <c r="R1035" s="2"/>
      <c r="S1035" s="2"/>
    </row>
    <row r="1036" spans="2:19" x14ac:dyDescent="0.35">
      <c r="B1036" s="30" t="s">
        <v>70</v>
      </c>
      <c r="C1036" s="30" t="s">
        <v>71</v>
      </c>
      <c r="D1036" s="30" t="s">
        <v>1</v>
      </c>
      <c r="E1036" s="30" t="s">
        <v>116</v>
      </c>
      <c r="F1036" s="30"/>
      <c r="G1036" s="30"/>
      <c r="H1036" s="30" t="s">
        <v>188</v>
      </c>
      <c r="I1036" s="30" t="s">
        <v>45</v>
      </c>
      <c r="J1036" s="30">
        <f ca="1">DB!R1030</f>
        <v>624</v>
      </c>
      <c r="K1036" s="30">
        <f ca="1">DB!S1030</f>
        <v>692</v>
      </c>
      <c r="L1036" s="30">
        <f ca="1">DB!T1030</f>
        <v>769</v>
      </c>
      <c r="M1036" s="30">
        <f ca="1">DB!U1030</f>
        <v>1098</v>
      </c>
      <c r="N1036" s="30" t="s">
        <v>37</v>
      </c>
      <c r="P1036" s="2"/>
      <c r="Q1036" s="2"/>
      <c r="R1036" s="2"/>
      <c r="S1036" s="2"/>
    </row>
    <row r="1037" spans="2:19" x14ac:dyDescent="0.35">
      <c r="B1037" s="30" t="s">
        <v>70</v>
      </c>
      <c r="C1037" s="30" t="s">
        <v>71</v>
      </c>
      <c r="D1037" s="30" t="s">
        <v>1</v>
      </c>
      <c r="E1037" s="30" t="s">
        <v>116</v>
      </c>
      <c r="F1037" s="30"/>
      <c r="G1037" s="30"/>
      <c r="H1037" s="30" t="s">
        <v>188</v>
      </c>
      <c r="I1037" s="30" t="s">
        <v>117</v>
      </c>
      <c r="J1037" s="30">
        <f ca="1">DB!R1031</f>
        <v>624</v>
      </c>
      <c r="K1037" s="30">
        <f ca="1">DB!S1031</f>
        <v>692</v>
      </c>
      <c r="L1037" s="30">
        <f ca="1">DB!T1031</f>
        <v>769</v>
      </c>
      <c r="M1037" s="30">
        <f ca="1">DB!U1031</f>
        <v>1098</v>
      </c>
      <c r="N1037" s="30" t="s">
        <v>37</v>
      </c>
      <c r="P1037" s="2"/>
      <c r="Q1037" s="2"/>
      <c r="R1037" s="2"/>
      <c r="S1037" s="2"/>
    </row>
    <row r="1038" spans="2:19" x14ac:dyDescent="0.35">
      <c r="B1038" s="30" t="s">
        <v>70</v>
      </c>
      <c r="C1038" s="30" t="s">
        <v>71</v>
      </c>
      <c r="D1038" s="30" t="s">
        <v>1</v>
      </c>
      <c r="E1038" s="30" t="s">
        <v>116</v>
      </c>
      <c r="F1038" s="30"/>
      <c r="G1038" s="30"/>
      <c r="H1038" s="30" t="s">
        <v>188</v>
      </c>
      <c r="I1038" s="30" t="s">
        <v>16</v>
      </c>
      <c r="J1038" s="30">
        <f ca="1">DB!R1032</f>
        <v>624</v>
      </c>
      <c r="K1038" s="30">
        <f ca="1">DB!S1032</f>
        <v>692</v>
      </c>
      <c r="L1038" s="30">
        <f ca="1">DB!T1032</f>
        <v>769</v>
      </c>
      <c r="M1038" s="30">
        <f ca="1">DB!U1032</f>
        <v>1098</v>
      </c>
      <c r="N1038" s="30" t="s">
        <v>37</v>
      </c>
      <c r="P1038" s="2"/>
      <c r="Q1038" s="2"/>
      <c r="R1038" s="2"/>
      <c r="S1038" s="2"/>
    </row>
    <row r="1039" spans="2:19" x14ac:dyDescent="0.35">
      <c r="B1039" s="30" t="s">
        <v>70</v>
      </c>
      <c r="C1039" s="30" t="s">
        <v>71</v>
      </c>
      <c r="D1039" s="30" t="s">
        <v>1</v>
      </c>
      <c r="E1039" s="30" t="s">
        <v>46</v>
      </c>
      <c r="F1039" s="30"/>
      <c r="G1039" s="30"/>
      <c r="H1039" s="30" t="s">
        <v>188</v>
      </c>
      <c r="I1039" s="30" t="s">
        <v>47</v>
      </c>
      <c r="J1039" s="30">
        <f ca="1">DB!R1033</f>
        <v>320</v>
      </c>
      <c r="K1039" s="30">
        <f ca="1">DB!S1033</f>
        <v>354</v>
      </c>
      <c r="L1039" s="30">
        <f ca="1">DB!T1033</f>
        <v>505</v>
      </c>
      <c r="M1039" s="30">
        <f ca="1">DB!U1033</f>
        <v>721</v>
      </c>
      <c r="N1039" s="30" t="s">
        <v>37</v>
      </c>
      <c r="P1039" s="2"/>
      <c r="Q1039" s="2"/>
      <c r="R1039" s="2"/>
      <c r="S1039" s="2"/>
    </row>
    <row r="1040" spans="2:19" x14ac:dyDescent="0.35">
      <c r="B1040" s="30" t="s">
        <v>70</v>
      </c>
      <c r="C1040" s="30" t="s">
        <v>71</v>
      </c>
      <c r="D1040" s="30" t="s">
        <v>2</v>
      </c>
      <c r="E1040" s="30" t="s">
        <v>36</v>
      </c>
      <c r="F1040" s="30"/>
      <c r="G1040" s="30"/>
      <c r="H1040" s="30" t="s">
        <v>188</v>
      </c>
      <c r="I1040" s="30" t="s">
        <v>9</v>
      </c>
      <c r="J1040" s="30">
        <f ca="1">DB!R1034</f>
        <v>649</v>
      </c>
      <c r="K1040" s="30">
        <f ca="1">DB!S1034</f>
        <v>720</v>
      </c>
      <c r="L1040" s="30">
        <f ca="1">DB!T1034</f>
        <v>800</v>
      </c>
      <c r="M1040" s="30">
        <f ca="1">DB!U1034</f>
        <v>1141</v>
      </c>
      <c r="N1040" s="30" t="s">
        <v>37</v>
      </c>
      <c r="P1040" s="2"/>
      <c r="Q1040" s="2"/>
      <c r="R1040" s="2"/>
      <c r="S1040" s="2"/>
    </row>
    <row r="1041" spans="2:19" x14ac:dyDescent="0.35">
      <c r="B1041" s="30" t="s">
        <v>70</v>
      </c>
      <c r="C1041" s="30" t="s">
        <v>71</v>
      </c>
      <c r="D1041" s="30" t="s">
        <v>2</v>
      </c>
      <c r="E1041" s="30" t="s">
        <v>36</v>
      </c>
      <c r="F1041" s="30"/>
      <c r="G1041" s="30"/>
      <c r="H1041" s="30" t="s">
        <v>188</v>
      </c>
      <c r="I1041" s="30" t="s">
        <v>106</v>
      </c>
      <c r="J1041" s="30">
        <f ca="1">DB!R1035</f>
        <v>649</v>
      </c>
      <c r="K1041" s="30">
        <f ca="1">DB!S1035</f>
        <v>720</v>
      </c>
      <c r="L1041" s="30">
        <f ca="1">DB!T1035</f>
        <v>800</v>
      </c>
      <c r="M1041" s="30">
        <f ca="1">DB!U1035</f>
        <v>1141</v>
      </c>
      <c r="N1041" s="30" t="s">
        <v>37</v>
      </c>
      <c r="P1041" s="2"/>
      <c r="Q1041" s="2"/>
      <c r="R1041" s="2"/>
      <c r="S1041" s="2"/>
    </row>
    <row r="1042" spans="2:19" x14ac:dyDescent="0.35">
      <c r="B1042" s="30" t="s">
        <v>70</v>
      </c>
      <c r="C1042" s="30" t="s">
        <v>71</v>
      </c>
      <c r="D1042" s="30" t="s">
        <v>2</v>
      </c>
      <c r="E1042" s="30" t="s">
        <v>36</v>
      </c>
      <c r="F1042" s="30"/>
      <c r="G1042" s="30"/>
      <c r="H1042" s="30" t="s">
        <v>188</v>
      </c>
      <c r="I1042" s="30" t="s">
        <v>107</v>
      </c>
      <c r="J1042" s="30">
        <f ca="1">DB!R1036</f>
        <v>649</v>
      </c>
      <c r="K1042" s="30">
        <f ca="1">DB!S1036</f>
        <v>720</v>
      </c>
      <c r="L1042" s="30">
        <f ca="1">DB!T1036</f>
        <v>800</v>
      </c>
      <c r="M1042" s="30">
        <f ca="1">DB!U1036</f>
        <v>1141</v>
      </c>
      <c r="N1042" s="30" t="s">
        <v>37</v>
      </c>
      <c r="P1042" s="2"/>
      <c r="Q1042" s="2"/>
      <c r="R1042" s="2"/>
      <c r="S1042" s="2"/>
    </row>
    <row r="1043" spans="2:19" x14ac:dyDescent="0.35">
      <c r="B1043" s="30" t="s">
        <v>70</v>
      </c>
      <c r="C1043" s="30" t="s">
        <v>71</v>
      </c>
      <c r="D1043" s="30" t="s">
        <v>2</v>
      </c>
      <c r="E1043" s="30" t="s">
        <v>36</v>
      </c>
      <c r="F1043" s="30"/>
      <c r="G1043" s="30"/>
      <c r="H1043" s="30" t="s">
        <v>188</v>
      </c>
      <c r="I1043" s="30" t="s">
        <v>108</v>
      </c>
      <c r="J1043" s="30">
        <f ca="1">DB!R1037</f>
        <v>649</v>
      </c>
      <c r="K1043" s="30">
        <f ca="1">DB!S1037</f>
        <v>720</v>
      </c>
      <c r="L1043" s="30">
        <f ca="1">DB!T1037</f>
        <v>800</v>
      </c>
      <c r="M1043" s="30">
        <f ca="1">DB!U1037</f>
        <v>1141</v>
      </c>
      <c r="N1043" s="30" t="s">
        <v>37</v>
      </c>
      <c r="P1043" s="2"/>
      <c r="Q1043" s="2"/>
      <c r="R1043" s="2"/>
      <c r="S1043" s="2"/>
    </row>
    <row r="1044" spans="2:19" x14ac:dyDescent="0.35">
      <c r="B1044" s="30" t="s">
        <v>70</v>
      </c>
      <c r="C1044" s="30" t="s">
        <v>71</v>
      </c>
      <c r="D1044" s="30" t="s">
        <v>2</v>
      </c>
      <c r="E1044" s="30" t="s">
        <v>38</v>
      </c>
      <c r="F1044" s="30"/>
      <c r="G1044" s="30"/>
      <c r="H1044" s="30" t="s">
        <v>188</v>
      </c>
      <c r="I1044" s="30" t="s">
        <v>10</v>
      </c>
      <c r="J1044" s="30">
        <f ca="1">DB!R1038</f>
        <v>819</v>
      </c>
      <c r="K1044" s="30">
        <f ca="1">DB!S1038</f>
        <v>908</v>
      </c>
      <c r="L1044" s="30">
        <f ca="1">DB!T1038</f>
        <v>1009</v>
      </c>
      <c r="M1044" s="30">
        <f ca="1">DB!U1038</f>
        <v>1154</v>
      </c>
      <c r="N1044" s="30" t="s">
        <v>37</v>
      </c>
      <c r="P1044" s="2"/>
      <c r="Q1044" s="2"/>
      <c r="R1044" s="2"/>
      <c r="S1044" s="2"/>
    </row>
    <row r="1045" spans="2:19" x14ac:dyDescent="0.35">
      <c r="B1045" s="30" t="s">
        <v>70</v>
      </c>
      <c r="C1045" s="30" t="s">
        <v>71</v>
      </c>
      <c r="D1045" s="30" t="s">
        <v>2</v>
      </c>
      <c r="E1045" s="30" t="s">
        <v>38</v>
      </c>
      <c r="F1045" s="30"/>
      <c r="G1045" s="30"/>
      <c r="H1045" s="30" t="s">
        <v>188</v>
      </c>
      <c r="I1045" s="30" t="s">
        <v>11</v>
      </c>
      <c r="J1045" s="30">
        <f ca="1">DB!R1039</f>
        <v>819</v>
      </c>
      <c r="K1045" s="30">
        <f ca="1">DB!S1039</f>
        <v>908</v>
      </c>
      <c r="L1045" s="30">
        <f ca="1">DB!T1039</f>
        <v>1009</v>
      </c>
      <c r="M1045" s="30">
        <f ca="1">DB!U1039</f>
        <v>1154</v>
      </c>
      <c r="N1045" s="30" t="s">
        <v>37</v>
      </c>
      <c r="P1045" s="2"/>
      <c r="Q1045" s="2"/>
      <c r="R1045" s="2"/>
      <c r="S1045" s="2"/>
    </row>
    <row r="1046" spans="2:19" x14ac:dyDescent="0.35">
      <c r="B1046" s="30" t="s">
        <v>70</v>
      </c>
      <c r="C1046" s="30" t="s">
        <v>71</v>
      </c>
      <c r="D1046" s="30" t="s">
        <v>2</v>
      </c>
      <c r="E1046" s="30" t="s">
        <v>38</v>
      </c>
      <c r="F1046" s="30"/>
      <c r="G1046" s="30"/>
      <c r="H1046" s="30" t="s">
        <v>188</v>
      </c>
      <c r="I1046" s="30" t="s">
        <v>109</v>
      </c>
      <c r="J1046" s="30">
        <f ca="1">DB!R1040</f>
        <v>819</v>
      </c>
      <c r="K1046" s="30">
        <f ca="1">DB!S1040</f>
        <v>908</v>
      </c>
      <c r="L1046" s="30">
        <f ca="1">DB!T1040</f>
        <v>1009</v>
      </c>
      <c r="M1046" s="30">
        <f ca="1">DB!U1040</f>
        <v>1154</v>
      </c>
      <c r="N1046" s="30" t="s">
        <v>37</v>
      </c>
      <c r="P1046" s="2"/>
      <c r="Q1046" s="2"/>
      <c r="R1046" s="2"/>
      <c r="S1046" s="2"/>
    </row>
    <row r="1047" spans="2:19" x14ac:dyDescent="0.35">
      <c r="B1047" s="30" t="s">
        <v>70</v>
      </c>
      <c r="C1047" s="30" t="s">
        <v>71</v>
      </c>
      <c r="D1047" s="30" t="s">
        <v>2</v>
      </c>
      <c r="E1047" s="30" t="s">
        <v>38</v>
      </c>
      <c r="F1047" s="30"/>
      <c r="G1047" s="30"/>
      <c r="H1047" s="30" t="s">
        <v>188</v>
      </c>
      <c r="I1047" s="30" t="s">
        <v>110</v>
      </c>
      <c r="J1047" s="30">
        <f ca="1">DB!R1041</f>
        <v>819</v>
      </c>
      <c r="K1047" s="30">
        <f ca="1">DB!S1041</f>
        <v>908</v>
      </c>
      <c r="L1047" s="30">
        <f ca="1">DB!T1041</f>
        <v>1009</v>
      </c>
      <c r="M1047" s="30">
        <f ca="1">DB!U1041</f>
        <v>1154</v>
      </c>
      <c r="N1047" s="30" t="s">
        <v>37</v>
      </c>
      <c r="P1047" s="2"/>
      <c r="Q1047" s="2"/>
      <c r="R1047" s="2"/>
      <c r="S1047" s="2"/>
    </row>
    <row r="1048" spans="2:19" x14ac:dyDescent="0.35">
      <c r="B1048" s="30" t="s">
        <v>70</v>
      </c>
      <c r="C1048" s="30" t="s">
        <v>71</v>
      </c>
      <c r="D1048" s="30" t="s">
        <v>2</v>
      </c>
      <c r="E1048" s="30" t="s">
        <v>39</v>
      </c>
      <c r="F1048" s="30"/>
      <c r="G1048" s="30"/>
      <c r="H1048" s="30" t="s">
        <v>188</v>
      </c>
      <c r="I1048" s="30" t="s">
        <v>111</v>
      </c>
      <c r="J1048" s="30">
        <f ca="1">DB!R1042</f>
        <v>767</v>
      </c>
      <c r="K1048" s="30">
        <f ca="1">DB!S1042</f>
        <v>851</v>
      </c>
      <c r="L1048" s="30">
        <f ca="1">DB!T1042</f>
        <v>945</v>
      </c>
      <c r="M1048" s="30">
        <f ca="1">DB!U1042</f>
        <v>1083</v>
      </c>
      <c r="N1048" s="30" t="s">
        <v>37</v>
      </c>
      <c r="P1048" s="2"/>
      <c r="Q1048" s="2"/>
      <c r="R1048" s="2"/>
      <c r="S1048" s="2"/>
    </row>
    <row r="1049" spans="2:19" x14ac:dyDescent="0.35">
      <c r="B1049" s="30" t="s">
        <v>70</v>
      </c>
      <c r="C1049" s="30" t="s">
        <v>71</v>
      </c>
      <c r="D1049" s="30" t="s">
        <v>2</v>
      </c>
      <c r="E1049" s="30" t="s">
        <v>39</v>
      </c>
      <c r="F1049" s="30"/>
      <c r="G1049" s="30"/>
      <c r="H1049" s="30" t="s">
        <v>188</v>
      </c>
      <c r="I1049" s="30" t="s">
        <v>112</v>
      </c>
      <c r="J1049" s="30">
        <f ca="1">DB!R1043</f>
        <v>767</v>
      </c>
      <c r="K1049" s="30">
        <f ca="1">DB!S1043</f>
        <v>851</v>
      </c>
      <c r="L1049" s="30">
        <f ca="1">DB!T1043</f>
        <v>945</v>
      </c>
      <c r="M1049" s="30">
        <f ca="1">DB!U1043</f>
        <v>1083</v>
      </c>
      <c r="N1049" s="30" t="s">
        <v>37</v>
      </c>
      <c r="P1049" s="2"/>
      <c r="Q1049" s="2"/>
      <c r="R1049" s="2"/>
      <c r="S1049" s="2"/>
    </row>
    <row r="1050" spans="2:19" x14ac:dyDescent="0.35">
      <c r="B1050" s="30" t="s">
        <v>70</v>
      </c>
      <c r="C1050" s="30" t="s">
        <v>71</v>
      </c>
      <c r="D1050" s="30" t="s">
        <v>2</v>
      </c>
      <c r="E1050" s="30" t="s">
        <v>39</v>
      </c>
      <c r="F1050" s="30"/>
      <c r="G1050" s="30"/>
      <c r="H1050" s="30" t="s">
        <v>188</v>
      </c>
      <c r="I1050" s="30" t="s">
        <v>12</v>
      </c>
      <c r="J1050" s="30">
        <f ca="1">DB!R1044</f>
        <v>767</v>
      </c>
      <c r="K1050" s="30">
        <f ca="1">DB!S1044</f>
        <v>851</v>
      </c>
      <c r="L1050" s="30">
        <f ca="1">DB!T1044</f>
        <v>945</v>
      </c>
      <c r="M1050" s="30">
        <f ca="1">DB!U1044</f>
        <v>1083</v>
      </c>
      <c r="N1050" s="30" t="s">
        <v>37</v>
      </c>
      <c r="P1050" s="2"/>
      <c r="Q1050" s="2"/>
      <c r="R1050" s="2"/>
      <c r="S1050" s="2"/>
    </row>
    <row r="1051" spans="2:19" x14ac:dyDescent="0.35">
      <c r="B1051" s="30" t="s">
        <v>70</v>
      </c>
      <c r="C1051" s="30" t="s">
        <v>71</v>
      </c>
      <c r="D1051" s="30" t="s">
        <v>2</v>
      </c>
      <c r="E1051" s="30" t="s">
        <v>39</v>
      </c>
      <c r="F1051" s="30"/>
      <c r="G1051" s="30"/>
      <c r="H1051" s="30" t="s">
        <v>188</v>
      </c>
      <c r="I1051" s="30" t="s">
        <v>13</v>
      </c>
      <c r="J1051" s="30">
        <f ca="1">DB!R1045</f>
        <v>767</v>
      </c>
      <c r="K1051" s="30">
        <f ca="1">DB!S1045</f>
        <v>851</v>
      </c>
      <c r="L1051" s="30">
        <f ca="1">DB!T1045</f>
        <v>945</v>
      </c>
      <c r="M1051" s="30">
        <f ca="1">DB!U1045</f>
        <v>1083</v>
      </c>
      <c r="N1051" s="30" t="s">
        <v>37</v>
      </c>
      <c r="P1051" s="2"/>
      <c r="Q1051" s="2"/>
      <c r="R1051" s="2"/>
      <c r="S1051" s="2"/>
    </row>
    <row r="1052" spans="2:19" x14ac:dyDescent="0.35">
      <c r="B1052" s="30" t="s">
        <v>70</v>
      </c>
      <c r="C1052" s="30" t="s">
        <v>71</v>
      </c>
      <c r="D1052" s="30" t="s">
        <v>2</v>
      </c>
      <c r="E1052" s="30" t="s">
        <v>113</v>
      </c>
      <c r="F1052" s="30"/>
      <c r="G1052" s="30"/>
      <c r="H1052" s="30" t="s">
        <v>188</v>
      </c>
      <c r="I1052" s="30" t="s">
        <v>40</v>
      </c>
      <c r="J1052" s="30">
        <f ca="1">DB!R1046</f>
        <v>692</v>
      </c>
      <c r="K1052" s="30">
        <f ca="1">DB!S1046</f>
        <v>769</v>
      </c>
      <c r="L1052" s="30">
        <f ca="1">DB!T1046</f>
        <v>854</v>
      </c>
      <c r="M1052" s="30">
        <f ca="1">DB!U1046</f>
        <v>1220</v>
      </c>
      <c r="N1052" s="30" t="s">
        <v>37</v>
      </c>
      <c r="P1052" s="2"/>
      <c r="Q1052" s="2"/>
      <c r="R1052" s="2"/>
      <c r="S1052" s="2"/>
    </row>
    <row r="1053" spans="2:19" x14ac:dyDescent="0.35">
      <c r="B1053" s="30" t="s">
        <v>70</v>
      </c>
      <c r="C1053" s="30" t="s">
        <v>71</v>
      </c>
      <c r="D1053" s="30" t="s">
        <v>2</v>
      </c>
      <c r="E1053" s="30" t="s">
        <v>113</v>
      </c>
      <c r="F1053" s="30"/>
      <c r="G1053" s="30"/>
      <c r="H1053" s="30" t="s">
        <v>188</v>
      </c>
      <c r="I1053" s="30" t="s">
        <v>41</v>
      </c>
      <c r="J1053" s="30">
        <f ca="1">DB!R1047</f>
        <v>692</v>
      </c>
      <c r="K1053" s="30">
        <f ca="1">DB!S1047</f>
        <v>769</v>
      </c>
      <c r="L1053" s="30">
        <f ca="1">DB!T1047</f>
        <v>854</v>
      </c>
      <c r="M1053" s="30">
        <f ca="1">DB!U1047</f>
        <v>1220</v>
      </c>
      <c r="N1053" s="30" t="s">
        <v>37</v>
      </c>
      <c r="P1053" s="2"/>
      <c r="Q1053" s="2"/>
      <c r="R1053" s="2"/>
      <c r="S1053" s="2"/>
    </row>
    <row r="1054" spans="2:19" x14ac:dyDescent="0.35">
      <c r="B1054" s="30" t="s">
        <v>70</v>
      </c>
      <c r="C1054" s="30" t="s">
        <v>71</v>
      </c>
      <c r="D1054" s="30" t="s">
        <v>2</v>
      </c>
      <c r="E1054" s="30" t="s">
        <v>113</v>
      </c>
      <c r="F1054" s="30"/>
      <c r="G1054" s="30"/>
      <c r="H1054" s="30" t="s">
        <v>188</v>
      </c>
      <c r="I1054" s="30" t="s">
        <v>42</v>
      </c>
      <c r="J1054" s="30">
        <f ca="1">DB!R1048</f>
        <v>692</v>
      </c>
      <c r="K1054" s="30">
        <f ca="1">DB!S1048</f>
        <v>769</v>
      </c>
      <c r="L1054" s="30">
        <f ca="1">DB!T1048</f>
        <v>854</v>
      </c>
      <c r="M1054" s="30">
        <f ca="1">DB!U1048</f>
        <v>1220</v>
      </c>
      <c r="N1054" s="30" t="s">
        <v>37</v>
      </c>
      <c r="P1054" s="2"/>
      <c r="Q1054" s="2"/>
      <c r="R1054" s="2"/>
      <c r="S1054" s="2"/>
    </row>
    <row r="1055" spans="2:19" x14ac:dyDescent="0.35">
      <c r="B1055" s="30" t="s">
        <v>70</v>
      </c>
      <c r="C1055" s="30" t="s">
        <v>71</v>
      </c>
      <c r="D1055" s="30" t="s">
        <v>2</v>
      </c>
      <c r="E1055" s="30" t="s">
        <v>113</v>
      </c>
      <c r="F1055" s="30"/>
      <c r="G1055" s="30"/>
      <c r="H1055" s="30" t="s">
        <v>188</v>
      </c>
      <c r="I1055" s="30" t="s">
        <v>43</v>
      </c>
      <c r="J1055" s="30">
        <f ca="1">DB!R1049</f>
        <v>692</v>
      </c>
      <c r="K1055" s="30">
        <f ca="1">DB!S1049</f>
        <v>769</v>
      </c>
      <c r="L1055" s="30">
        <f ca="1">DB!T1049</f>
        <v>854</v>
      </c>
      <c r="M1055" s="30">
        <f ca="1">DB!U1049</f>
        <v>1220</v>
      </c>
      <c r="N1055" s="30" t="s">
        <v>37</v>
      </c>
      <c r="P1055" s="2"/>
      <c r="Q1055" s="2"/>
      <c r="R1055" s="2"/>
      <c r="S1055" s="2"/>
    </row>
    <row r="1056" spans="2:19" x14ac:dyDescent="0.35">
      <c r="B1056" s="30" t="s">
        <v>70</v>
      </c>
      <c r="C1056" s="30" t="s">
        <v>71</v>
      </c>
      <c r="D1056" s="30" t="s">
        <v>2</v>
      </c>
      <c r="E1056" s="30" t="s">
        <v>113</v>
      </c>
      <c r="F1056" s="30"/>
      <c r="G1056" s="30"/>
      <c r="H1056" s="30" t="s">
        <v>188</v>
      </c>
      <c r="I1056" s="30" t="s">
        <v>44</v>
      </c>
      <c r="J1056" s="30">
        <f ca="1">DB!R1050</f>
        <v>692</v>
      </c>
      <c r="K1056" s="30">
        <f ca="1">DB!S1050</f>
        <v>769</v>
      </c>
      <c r="L1056" s="30">
        <f ca="1">DB!T1050</f>
        <v>854</v>
      </c>
      <c r="M1056" s="30">
        <f ca="1">DB!U1050</f>
        <v>1220</v>
      </c>
      <c r="N1056" s="30" t="s">
        <v>37</v>
      </c>
      <c r="P1056" s="2"/>
      <c r="Q1056" s="2"/>
      <c r="R1056" s="2"/>
      <c r="S1056" s="2"/>
    </row>
    <row r="1057" spans="2:19" x14ac:dyDescent="0.35">
      <c r="B1057" s="30" t="s">
        <v>70</v>
      </c>
      <c r="C1057" s="30" t="s">
        <v>71</v>
      </c>
      <c r="D1057" s="30" t="s">
        <v>2</v>
      </c>
      <c r="E1057" s="30" t="s">
        <v>114</v>
      </c>
      <c r="F1057" s="30"/>
      <c r="G1057" s="30"/>
      <c r="H1057" s="30" t="s">
        <v>188</v>
      </c>
      <c r="I1057" s="30" t="s">
        <v>14</v>
      </c>
      <c r="J1057" s="30">
        <f ca="1">DB!R1051</f>
        <v>520</v>
      </c>
      <c r="K1057" s="30">
        <f ca="1">DB!S1051</f>
        <v>578</v>
      </c>
      <c r="L1057" s="30">
        <f ca="1">DB!T1051</f>
        <v>641</v>
      </c>
      <c r="M1057" s="30">
        <f ca="1">DB!U1051</f>
        <v>915</v>
      </c>
      <c r="N1057" s="30" t="s">
        <v>37</v>
      </c>
      <c r="P1057" s="2"/>
      <c r="Q1057" s="2"/>
      <c r="R1057" s="2"/>
      <c r="S1057" s="2"/>
    </row>
    <row r="1058" spans="2:19" x14ac:dyDescent="0.35">
      <c r="B1058" s="30" t="s">
        <v>70</v>
      </c>
      <c r="C1058" s="30" t="s">
        <v>71</v>
      </c>
      <c r="D1058" s="30" t="s">
        <v>2</v>
      </c>
      <c r="E1058" s="30" t="s">
        <v>114</v>
      </c>
      <c r="F1058" s="30"/>
      <c r="G1058" s="30"/>
      <c r="H1058" s="30" t="s">
        <v>188</v>
      </c>
      <c r="I1058" s="30" t="s">
        <v>115</v>
      </c>
      <c r="J1058" s="30">
        <f ca="1">DB!R1052</f>
        <v>520</v>
      </c>
      <c r="K1058" s="30">
        <f ca="1">DB!S1052</f>
        <v>578</v>
      </c>
      <c r="L1058" s="30">
        <f ca="1">DB!T1052</f>
        <v>641</v>
      </c>
      <c r="M1058" s="30">
        <f ca="1">DB!U1052</f>
        <v>915</v>
      </c>
      <c r="N1058" s="30" t="s">
        <v>37</v>
      </c>
      <c r="P1058" s="2"/>
      <c r="Q1058" s="2"/>
      <c r="R1058" s="2"/>
      <c r="S1058" s="2"/>
    </row>
    <row r="1059" spans="2:19" x14ac:dyDescent="0.35">
      <c r="B1059" s="30" t="s">
        <v>70</v>
      </c>
      <c r="C1059" s="30" t="s">
        <v>71</v>
      </c>
      <c r="D1059" s="30" t="s">
        <v>2</v>
      </c>
      <c r="E1059" s="30" t="s">
        <v>114</v>
      </c>
      <c r="F1059" s="30"/>
      <c r="G1059" s="30"/>
      <c r="H1059" s="30" t="s">
        <v>188</v>
      </c>
      <c r="I1059" s="30" t="s">
        <v>15</v>
      </c>
      <c r="J1059" s="30">
        <f ca="1">DB!R1053</f>
        <v>520</v>
      </c>
      <c r="K1059" s="30">
        <f ca="1">DB!S1053</f>
        <v>578</v>
      </c>
      <c r="L1059" s="30">
        <f ca="1">DB!T1053</f>
        <v>641</v>
      </c>
      <c r="M1059" s="30">
        <f ca="1">DB!U1053</f>
        <v>915</v>
      </c>
      <c r="N1059" s="30" t="s">
        <v>37</v>
      </c>
      <c r="P1059" s="2"/>
      <c r="Q1059" s="2"/>
      <c r="R1059" s="2"/>
      <c r="S1059" s="2"/>
    </row>
    <row r="1060" spans="2:19" x14ac:dyDescent="0.35">
      <c r="B1060" s="30" t="s">
        <v>70</v>
      </c>
      <c r="C1060" s="30" t="s">
        <v>71</v>
      </c>
      <c r="D1060" s="30" t="s">
        <v>2</v>
      </c>
      <c r="E1060" s="30" t="s">
        <v>116</v>
      </c>
      <c r="F1060" s="30"/>
      <c r="G1060" s="30"/>
      <c r="H1060" s="30" t="s">
        <v>188</v>
      </c>
      <c r="I1060" s="30" t="s">
        <v>45</v>
      </c>
      <c r="J1060" s="30">
        <f ca="1">DB!R1054</f>
        <v>597</v>
      </c>
      <c r="K1060" s="30">
        <f ca="1">DB!S1054</f>
        <v>662</v>
      </c>
      <c r="L1060" s="30">
        <f ca="1">DB!T1054</f>
        <v>736</v>
      </c>
      <c r="M1060" s="30">
        <f ca="1">DB!U1054</f>
        <v>1050</v>
      </c>
      <c r="N1060" s="30" t="s">
        <v>37</v>
      </c>
      <c r="P1060" s="2"/>
      <c r="Q1060" s="2"/>
      <c r="R1060" s="2"/>
      <c r="S1060" s="2"/>
    </row>
    <row r="1061" spans="2:19" x14ac:dyDescent="0.35">
      <c r="B1061" s="30" t="s">
        <v>70</v>
      </c>
      <c r="C1061" s="30" t="s">
        <v>71</v>
      </c>
      <c r="D1061" s="30" t="s">
        <v>2</v>
      </c>
      <c r="E1061" s="30" t="s">
        <v>116</v>
      </c>
      <c r="F1061" s="30"/>
      <c r="G1061" s="30"/>
      <c r="H1061" s="30" t="s">
        <v>188</v>
      </c>
      <c r="I1061" s="30" t="s">
        <v>117</v>
      </c>
      <c r="J1061" s="30">
        <f ca="1">DB!R1055</f>
        <v>597</v>
      </c>
      <c r="K1061" s="30">
        <f ca="1">DB!S1055</f>
        <v>662</v>
      </c>
      <c r="L1061" s="30">
        <f ca="1">DB!T1055</f>
        <v>736</v>
      </c>
      <c r="M1061" s="30">
        <f ca="1">DB!U1055</f>
        <v>1050</v>
      </c>
      <c r="N1061" s="30" t="s">
        <v>37</v>
      </c>
      <c r="P1061" s="2"/>
      <c r="Q1061" s="2"/>
      <c r="R1061" s="2"/>
      <c r="S1061" s="2"/>
    </row>
    <row r="1062" spans="2:19" x14ac:dyDescent="0.35">
      <c r="B1062" s="30" t="s">
        <v>70</v>
      </c>
      <c r="C1062" s="30" t="s">
        <v>71</v>
      </c>
      <c r="D1062" s="30" t="s">
        <v>2</v>
      </c>
      <c r="E1062" s="30" t="s">
        <v>116</v>
      </c>
      <c r="F1062" s="30"/>
      <c r="G1062" s="30"/>
      <c r="H1062" s="30" t="s">
        <v>188</v>
      </c>
      <c r="I1062" s="30" t="s">
        <v>16</v>
      </c>
      <c r="J1062" s="30">
        <f ca="1">DB!R1056</f>
        <v>597</v>
      </c>
      <c r="K1062" s="30">
        <f ca="1">DB!S1056</f>
        <v>662</v>
      </c>
      <c r="L1062" s="30">
        <f ca="1">DB!T1056</f>
        <v>736</v>
      </c>
      <c r="M1062" s="30">
        <f ca="1">DB!U1056</f>
        <v>1050</v>
      </c>
      <c r="N1062" s="30" t="s">
        <v>37</v>
      </c>
      <c r="P1062" s="2"/>
      <c r="Q1062" s="2"/>
      <c r="R1062" s="2"/>
      <c r="S1062" s="2"/>
    </row>
    <row r="1063" spans="2:19" x14ac:dyDescent="0.35">
      <c r="B1063" s="30" t="s">
        <v>70</v>
      </c>
      <c r="C1063" s="30" t="s">
        <v>71</v>
      </c>
      <c r="D1063" s="30" t="s">
        <v>2</v>
      </c>
      <c r="E1063" s="30" t="s">
        <v>46</v>
      </c>
      <c r="F1063" s="30"/>
      <c r="G1063" s="30"/>
      <c r="H1063" s="30" t="s">
        <v>188</v>
      </c>
      <c r="I1063" s="30" t="s">
        <v>47</v>
      </c>
      <c r="J1063" s="30">
        <f ca="1">DB!R1057</f>
        <v>320</v>
      </c>
      <c r="K1063" s="30">
        <f ca="1">DB!S1057</f>
        <v>354</v>
      </c>
      <c r="L1063" s="30">
        <f ca="1">DB!T1057</f>
        <v>505</v>
      </c>
      <c r="M1063" s="30">
        <f ca="1">DB!U1057</f>
        <v>721</v>
      </c>
      <c r="N1063" s="30" t="s">
        <v>37</v>
      </c>
      <c r="P1063" s="2"/>
      <c r="Q1063" s="2"/>
      <c r="R1063" s="2"/>
      <c r="S1063" s="2"/>
    </row>
    <row r="1064" spans="2:19" x14ac:dyDescent="0.35">
      <c r="B1064" s="30" t="s">
        <v>70</v>
      </c>
      <c r="C1064" s="30" t="s">
        <v>71</v>
      </c>
      <c r="D1064" s="30" t="s">
        <v>3</v>
      </c>
      <c r="E1064" s="30" t="s">
        <v>36</v>
      </c>
      <c r="F1064" s="30"/>
      <c r="G1064" s="30"/>
      <c r="H1064" s="30" t="s">
        <v>188</v>
      </c>
      <c r="I1064" s="30" t="s">
        <v>9</v>
      </c>
      <c r="J1064" s="30">
        <f ca="1">DB!R1058</f>
        <v>678</v>
      </c>
      <c r="K1064" s="30">
        <f ca="1">DB!S1058</f>
        <v>752</v>
      </c>
      <c r="L1064" s="30">
        <f ca="1">DB!T1058</f>
        <v>835</v>
      </c>
      <c r="M1064" s="30">
        <f ca="1">DB!U1058</f>
        <v>1192</v>
      </c>
      <c r="N1064" s="30" t="s">
        <v>37</v>
      </c>
      <c r="P1064" s="2"/>
      <c r="Q1064" s="2"/>
      <c r="R1064" s="2"/>
      <c r="S1064" s="2"/>
    </row>
    <row r="1065" spans="2:19" x14ac:dyDescent="0.35">
      <c r="B1065" s="30" t="s">
        <v>70</v>
      </c>
      <c r="C1065" s="30" t="s">
        <v>71</v>
      </c>
      <c r="D1065" s="30" t="s">
        <v>3</v>
      </c>
      <c r="E1065" s="30" t="s">
        <v>36</v>
      </c>
      <c r="F1065" s="30"/>
      <c r="G1065" s="30"/>
      <c r="H1065" s="30" t="s">
        <v>188</v>
      </c>
      <c r="I1065" s="30" t="s">
        <v>106</v>
      </c>
      <c r="J1065" s="30">
        <f ca="1">DB!R1059</f>
        <v>678</v>
      </c>
      <c r="K1065" s="30">
        <f ca="1">DB!S1059</f>
        <v>752</v>
      </c>
      <c r="L1065" s="30">
        <f ca="1">DB!T1059</f>
        <v>835</v>
      </c>
      <c r="M1065" s="30">
        <f ca="1">DB!U1059</f>
        <v>1192</v>
      </c>
      <c r="N1065" s="30" t="s">
        <v>37</v>
      </c>
      <c r="P1065" s="2"/>
      <c r="Q1065" s="2"/>
      <c r="R1065" s="2"/>
      <c r="S1065" s="2"/>
    </row>
    <row r="1066" spans="2:19" x14ac:dyDescent="0.35">
      <c r="B1066" s="30" t="s">
        <v>70</v>
      </c>
      <c r="C1066" s="30" t="s">
        <v>71</v>
      </c>
      <c r="D1066" s="30" t="s">
        <v>3</v>
      </c>
      <c r="E1066" s="30" t="s">
        <v>36</v>
      </c>
      <c r="F1066" s="30"/>
      <c r="G1066" s="30"/>
      <c r="H1066" s="30" t="s">
        <v>188</v>
      </c>
      <c r="I1066" s="30" t="s">
        <v>107</v>
      </c>
      <c r="J1066" s="30">
        <f ca="1">DB!R1060</f>
        <v>678</v>
      </c>
      <c r="K1066" s="30">
        <f ca="1">DB!S1060</f>
        <v>752</v>
      </c>
      <c r="L1066" s="30">
        <f ca="1">DB!T1060</f>
        <v>835</v>
      </c>
      <c r="M1066" s="30">
        <f ca="1">DB!U1060</f>
        <v>1192</v>
      </c>
      <c r="N1066" s="30" t="s">
        <v>37</v>
      </c>
      <c r="P1066" s="2"/>
      <c r="Q1066" s="2"/>
      <c r="R1066" s="2"/>
      <c r="S1066" s="2"/>
    </row>
    <row r="1067" spans="2:19" x14ac:dyDescent="0.35">
      <c r="B1067" s="30" t="s">
        <v>70</v>
      </c>
      <c r="C1067" s="30" t="s">
        <v>71</v>
      </c>
      <c r="D1067" s="30" t="s">
        <v>3</v>
      </c>
      <c r="E1067" s="30" t="s">
        <v>36</v>
      </c>
      <c r="F1067" s="30"/>
      <c r="G1067" s="30"/>
      <c r="H1067" s="30" t="s">
        <v>188</v>
      </c>
      <c r="I1067" s="30" t="s">
        <v>108</v>
      </c>
      <c r="J1067" s="30">
        <f ca="1">DB!R1061</f>
        <v>678</v>
      </c>
      <c r="K1067" s="30">
        <f ca="1">DB!S1061</f>
        <v>752</v>
      </c>
      <c r="L1067" s="30">
        <f ca="1">DB!T1061</f>
        <v>835</v>
      </c>
      <c r="M1067" s="30">
        <f ca="1">DB!U1061</f>
        <v>1192</v>
      </c>
      <c r="N1067" s="30" t="s">
        <v>37</v>
      </c>
      <c r="P1067" s="2"/>
      <c r="Q1067" s="2"/>
      <c r="R1067" s="2"/>
      <c r="S1067" s="2"/>
    </row>
    <row r="1068" spans="2:19" x14ac:dyDescent="0.35">
      <c r="B1068" s="30" t="s">
        <v>70</v>
      </c>
      <c r="C1068" s="30" t="s">
        <v>71</v>
      </c>
      <c r="D1068" s="30" t="s">
        <v>3</v>
      </c>
      <c r="E1068" s="30" t="s">
        <v>38</v>
      </c>
      <c r="F1068" s="30"/>
      <c r="G1068" s="30"/>
      <c r="H1068" s="30" t="s">
        <v>188</v>
      </c>
      <c r="I1068" s="30" t="s">
        <v>10</v>
      </c>
      <c r="J1068" s="30">
        <f ca="1">DB!R1062</f>
        <v>854</v>
      </c>
      <c r="K1068" s="30">
        <f ca="1">DB!S1062</f>
        <v>948</v>
      </c>
      <c r="L1068" s="30">
        <f ca="1">DB!T1062</f>
        <v>1054</v>
      </c>
      <c r="M1068" s="30">
        <f ca="1">DB!U1062</f>
        <v>1209</v>
      </c>
      <c r="N1068" s="30" t="s">
        <v>37</v>
      </c>
      <c r="P1068" s="2"/>
      <c r="Q1068" s="2"/>
      <c r="R1068" s="2"/>
      <c r="S1068" s="2"/>
    </row>
    <row r="1069" spans="2:19" x14ac:dyDescent="0.35">
      <c r="B1069" s="30" t="s">
        <v>70</v>
      </c>
      <c r="C1069" s="30" t="s">
        <v>71</v>
      </c>
      <c r="D1069" s="30" t="s">
        <v>3</v>
      </c>
      <c r="E1069" s="30" t="s">
        <v>38</v>
      </c>
      <c r="F1069" s="30"/>
      <c r="G1069" s="30"/>
      <c r="H1069" s="30" t="s">
        <v>188</v>
      </c>
      <c r="I1069" s="30" t="s">
        <v>11</v>
      </c>
      <c r="J1069" s="30">
        <f ca="1">DB!R1063</f>
        <v>854</v>
      </c>
      <c r="K1069" s="30">
        <f ca="1">DB!S1063</f>
        <v>948</v>
      </c>
      <c r="L1069" s="30">
        <f ca="1">DB!T1063</f>
        <v>1054</v>
      </c>
      <c r="M1069" s="30">
        <f ca="1">DB!U1063</f>
        <v>1209</v>
      </c>
      <c r="N1069" s="30" t="s">
        <v>37</v>
      </c>
      <c r="P1069" s="2"/>
      <c r="Q1069" s="2"/>
      <c r="R1069" s="2"/>
      <c r="S1069" s="2"/>
    </row>
    <row r="1070" spans="2:19" x14ac:dyDescent="0.35">
      <c r="B1070" s="30" t="s">
        <v>70</v>
      </c>
      <c r="C1070" s="30" t="s">
        <v>71</v>
      </c>
      <c r="D1070" s="30" t="s">
        <v>3</v>
      </c>
      <c r="E1070" s="30" t="s">
        <v>38</v>
      </c>
      <c r="F1070" s="30"/>
      <c r="G1070" s="30"/>
      <c r="H1070" s="30" t="s">
        <v>188</v>
      </c>
      <c r="I1070" s="30" t="s">
        <v>109</v>
      </c>
      <c r="J1070" s="30">
        <f ca="1">DB!R1064</f>
        <v>854</v>
      </c>
      <c r="K1070" s="30">
        <f ca="1">DB!S1064</f>
        <v>948</v>
      </c>
      <c r="L1070" s="30">
        <f ca="1">DB!T1064</f>
        <v>1054</v>
      </c>
      <c r="M1070" s="30">
        <f ca="1">DB!U1064</f>
        <v>1209</v>
      </c>
      <c r="N1070" s="30" t="s">
        <v>37</v>
      </c>
      <c r="P1070" s="2"/>
      <c r="Q1070" s="2"/>
      <c r="R1070" s="2"/>
      <c r="S1070" s="2"/>
    </row>
    <row r="1071" spans="2:19" x14ac:dyDescent="0.35">
      <c r="B1071" s="30" t="s">
        <v>70</v>
      </c>
      <c r="C1071" s="30" t="s">
        <v>71</v>
      </c>
      <c r="D1071" s="30" t="s">
        <v>3</v>
      </c>
      <c r="E1071" s="30" t="s">
        <v>38</v>
      </c>
      <c r="F1071" s="30"/>
      <c r="G1071" s="30"/>
      <c r="H1071" s="30" t="s">
        <v>188</v>
      </c>
      <c r="I1071" s="30" t="s">
        <v>110</v>
      </c>
      <c r="J1071" s="30">
        <f ca="1">DB!R1065</f>
        <v>854</v>
      </c>
      <c r="K1071" s="30">
        <f ca="1">DB!S1065</f>
        <v>948</v>
      </c>
      <c r="L1071" s="30">
        <f ca="1">DB!T1065</f>
        <v>1054</v>
      </c>
      <c r="M1071" s="30">
        <f ca="1">DB!U1065</f>
        <v>1209</v>
      </c>
      <c r="N1071" s="30" t="s">
        <v>37</v>
      </c>
      <c r="P1071" s="2"/>
      <c r="Q1071" s="2"/>
      <c r="R1071" s="2"/>
      <c r="S1071" s="2"/>
    </row>
    <row r="1072" spans="2:19" x14ac:dyDescent="0.35">
      <c r="B1072" s="30" t="s">
        <v>70</v>
      </c>
      <c r="C1072" s="30" t="s">
        <v>71</v>
      </c>
      <c r="D1072" s="30" t="s">
        <v>3</v>
      </c>
      <c r="E1072" s="30" t="s">
        <v>39</v>
      </c>
      <c r="F1072" s="30"/>
      <c r="G1072" s="30"/>
      <c r="H1072" s="30" t="s">
        <v>188</v>
      </c>
      <c r="I1072" s="30" t="s">
        <v>111</v>
      </c>
      <c r="J1072" s="30">
        <f ca="1">DB!R1066</f>
        <v>800</v>
      </c>
      <c r="K1072" s="30">
        <f ca="1">DB!S1066</f>
        <v>889</v>
      </c>
      <c r="L1072" s="30">
        <f ca="1">DB!T1066</f>
        <v>987</v>
      </c>
      <c r="M1072" s="30">
        <f ca="1">DB!U1066</f>
        <v>1131</v>
      </c>
      <c r="N1072" s="30" t="s">
        <v>37</v>
      </c>
      <c r="P1072" s="2"/>
      <c r="Q1072" s="2"/>
      <c r="R1072" s="2"/>
      <c r="S1072" s="2"/>
    </row>
    <row r="1073" spans="2:19" x14ac:dyDescent="0.35">
      <c r="B1073" s="30" t="s">
        <v>70</v>
      </c>
      <c r="C1073" s="30" t="s">
        <v>71</v>
      </c>
      <c r="D1073" s="30" t="s">
        <v>3</v>
      </c>
      <c r="E1073" s="30" t="s">
        <v>39</v>
      </c>
      <c r="F1073" s="30"/>
      <c r="G1073" s="30"/>
      <c r="H1073" s="30" t="s">
        <v>188</v>
      </c>
      <c r="I1073" s="30" t="s">
        <v>112</v>
      </c>
      <c r="J1073" s="30">
        <f ca="1">DB!R1067</f>
        <v>800</v>
      </c>
      <c r="K1073" s="30">
        <f ca="1">DB!S1067</f>
        <v>889</v>
      </c>
      <c r="L1073" s="30">
        <f ca="1">DB!T1067</f>
        <v>987</v>
      </c>
      <c r="M1073" s="30">
        <f ca="1">DB!U1067</f>
        <v>1131</v>
      </c>
      <c r="N1073" s="30" t="s">
        <v>37</v>
      </c>
      <c r="P1073" s="2"/>
      <c r="Q1073" s="2"/>
      <c r="R1073" s="2"/>
      <c r="S1073" s="2"/>
    </row>
    <row r="1074" spans="2:19" x14ac:dyDescent="0.35">
      <c r="B1074" s="30" t="s">
        <v>70</v>
      </c>
      <c r="C1074" s="30" t="s">
        <v>71</v>
      </c>
      <c r="D1074" s="30" t="s">
        <v>3</v>
      </c>
      <c r="E1074" s="30" t="s">
        <v>39</v>
      </c>
      <c r="F1074" s="30"/>
      <c r="G1074" s="30"/>
      <c r="H1074" s="30" t="s">
        <v>188</v>
      </c>
      <c r="I1074" s="30" t="s">
        <v>12</v>
      </c>
      <c r="J1074" s="30">
        <f ca="1">DB!R1068</f>
        <v>800</v>
      </c>
      <c r="K1074" s="30">
        <f ca="1">DB!S1068</f>
        <v>889</v>
      </c>
      <c r="L1074" s="30">
        <f ca="1">DB!T1068</f>
        <v>987</v>
      </c>
      <c r="M1074" s="30">
        <f ca="1">DB!U1068</f>
        <v>1131</v>
      </c>
      <c r="N1074" s="30" t="s">
        <v>37</v>
      </c>
      <c r="P1074" s="2"/>
      <c r="Q1074" s="2"/>
      <c r="R1074" s="2"/>
      <c r="S1074" s="2"/>
    </row>
    <row r="1075" spans="2:19" x14ac:dyDescent="0.35">
      <c r="B1075" s="30" t="s">
        <v>70</v>
      </c>
      <c r="C1075" s="30" t="s">
        <v>71</v>
      </c>
      <c r="D1075" s="30" t="s">
        <v>3</v>
      </c>
      <c r="E1075" s="30" t="s">
        <v>39</v>
      </c>
      <c r="F1075" s="30"/>
      <c r="G1075" s="30"/>
      <c r="H1075" s="30" t="s">
        <v>188</v>
      </c>
      <c r="I1075" s="30" t="s">
        <v>13</v>
      </c>
      <c r="J1075" s="30">
        <f ca="1">DB!R1069</f>
        <v>800</v>
      </c>
      <c r="K1075" s="30">
        <f ca="1">DB!S1069</f>
        <v>889</v>
      </c>
      <c r="L1075" s="30">
        <f ca="1">DB!T1069</f>
        <v>987</v>
      </c>
      <c r="M1075" s="30">
        <f ca="1">DB!U1069</f>
        <v>1131</v>
      </c>
      <c r="N1075" s="30" t="s">
        <v>37</v>
      </c>
      <c r="P1075" s="2"/>
      <c r="Q1075" s="2"/>
      <c r="R1075" s="2"/>
      <c r="S1075" s="2"/>
    </row>
    <row r="1076" spans="2:19" x14ac:dyDescent="0.35">
      <c r="B1076" s="30" t="s">
        <v>70</v>
      </c>
      <c r="C1076" s="30" t="s">
        <v>71</v>
      </c>
      <c r="D1076" s="30" t="s">
        <v>3</v>
      </c>
      <c r="E1076" s="30" t="s">
        <v>113</v>
      </c>
      <c r="F1076" s="30"/>
      <c r="G1076" s="30"/>
      <c r="H1076" s="30" t="s">
        <v>188</v>
      </c>
      <c r="I1076" s="30" t="s">
        <v>40</v>
      </c>
      <c r="J1076" s="30">
        <f ca="1">DB!R1070</f>
        <v>724</v>
      </c>
      <c r="K1076" s="30">
        <f ca="1">DB!S1070</f>
        <v>804</v>
      </c>
      <c r="L1076" s="30">
        <f ca="1">DB!T1070</f>
        <v>893</v>
      </c>
      <c r="M1076" s="30">
        <f ca="1">DB!U1070</f>
        <v>1275</v>
      </c>
      <c r="N1076" s="30" t="s">
        <v>37</v>
      </c>
      <c r="P1076" s="2"/>
      <c r="Q1076" s="2"/>
      <c r="R1076" s="2"/>
      <c r="S1076" s="2"/>
    </row>
    <row r="1077" spans="2:19" x14ac:dyDescent="0.35">
      <c r="B1077" s="30" t="s">
        <v>70</v>
      </c>
      <c r="C1077" s="30" t="s">
        <v>71</v>
      </c>
      <c r="D1077" s="30" t="s">
        <v>3</v>
      </c>
      <c r="E1077" s="30" t="s">
        <v>113</v>
      </c>
      <c r="F1077" s="30"/>
      <c r="G1077" s="30"/>
      <c r="H1077" s="30" t="s">
        <v>188</v>
      </c>
      <c r="I1077" s="30" t="s">
        <v>41</v>
      </c>
      <c r="J1077" s="30">
        <f ca="1">DB!R1071</f>
        <v>724</v>
      </c>
      <c r="K1077" s="30">
        <f ca="1">DB!S1071</f>
        <v>804</v>
      </c>
      <c r="L1077" s="30">
        <f ca="1">DB!T1071</f>
        <v>893</v>
      </c>
      <c r="M1077" s="30">
        <f ca="1">DB!U1071</f>
        <v>1275</v>
      </c>
      <c r="N1077" s="30" t="s">
        <v>37</v>
      </c>
      <c r="P1077" s="2"/>
      <c r="Q1077" s="2"/>
      <c r="R1077" s="2"/>
      <c r="S1077" s="2"/>
    </row>
    <row r="1078" spans="2:19" x14ac:dyDescent="0.35">
      <c r="B1078" s="30" t="s">
        <v>70</v>
      </c>
      <c r="C1078" s="30" t="s">
        <v>71</v>
      </c>
      <c r="D1078" s="30" t="s">
        <v>3</v>
      </c>
      <c r="E1078" s="30" t="s">
        <v>113</v>
      </c>
      <c r="F1078" s="30"/>
      <c r="G1078" s="30"/>
      <c r="H1078" s="30" t="s">
        <v>188</v>
      </c>
      <c r="I1078" s="30" t="s">
        <v>42</v>
      </c>
      <c r="J1078" s="30">
        <f ca="1">DB!R1072</f>
        <v>724</v>
      </c>
      <c r="K1078" s="30">
        <f ca="1">DB!S1072</f>
        <v>804</v>
      </c>
      <c r="L1078" s="30">
        <f ca="1">DB!T1072</f>
        <v>893</v>
      </c>
      <c r="M1078" s="30">
        <f ca="1">DB!U1072</f>
        <v>1275</v>
      </c>
      <c r="N1078" s="30" t="s">
        <v>37</v>
      </c>
      <c r="P1078" s="2"/>
      <c r="Q1078" s="2"/>
      <c r="R1078" s="2"/>
      <c r="S1078" s="2"/>
    </row>
    <row r="1079" spans="2:19" x14ac:dyDescent="0.35">
      <c r="B1079" s="30" t="s">
        <v>70</v>
      </c>
      <c r="C1079" s="30" t="s">
        <v>71</v>
      </c>
      <c r="D1079" s="30" t="s">
        <v>3</v>
      </c>
      <c r="E1079" s="30" t="s">
        <v>113</v>
      </c>
      <c r="F1079" s="30"/>
      <c r="G1079" s="30"/>
      <c r="H1079" s="30" t="s">
        <v>188</v>
      </c>
      <c r="I1079" s="30" t="s">
        <v>43</v>
      </c>
      <c r="J1079" s="30">
        <f ca="1">DB!R1073</f>
        <v>724</v>
      </c>
      <c r="K1079" s="30">
        <f ca="1">DB!S1073</f>
        <v>804</v>
      </c>
      <c r="L1079" s="30">
        <f ca="1">DB!T1073</f>
        <v>893</v>
      </c>
      <c r="M1079" s="30">
        <f ca="1">DB!U1073</f>
        <v>1275</v>
      </c>
      <c r="N1079" s="30" t="s">
        <v>37</v>
      </c>
      <c r="P1079" s="2"/>
      <c r="Q1079" s="2"/>
      <c r="R1079" s="2"/>
      <c r="S1079" s="2"/>
    </row>
    <row r="1080" spans="2:19" x14ac:dyDescent="0.35">
      <c r="B1080" s="30" t="s">
        <v>70</v>
      </c>
      <c r="C1080" s="30" t="s">
        <v>71</v>
      </c>
      <c r="D1080" s="30" t="s">
        <v>3</v>
      </c>
      <c r="E1080" s="30" t="s">
        <v>113</v>
      </c>
      <c r="F1080" s="30"/>
      <c r="G1080" s="30"/>
      <c r="H1080" s="30" t="s">
        <v>188</v>
      </c>
      <c r="I1080" s="30" t="s">
        <v>44</v>
      </c>
      <c r="J1080" s="30">
        <f ca="1">DB!R1074</f>
        <v>724</v>
      </c>
      <c r="K1080" s="30">
        <f ca="1">DB!S1074</f>
        <v>804</v>
      </c>
      <c r="L1080" s="30">
        <f ca="1">DB!T1074</f>
        <v>893</v>
      </c>
      <c r="M1080" s="30">
        <f ca="1">DB!U1074</f>
        <v>1275</v>
      </c>
      <c r="N1080" s="30" t="s">
        <v>37</v>
      </c>
      <c r="P1080" s="2"/>
      <c r="Q1080" s="2"/>
      <c r="R1080" s="2"/>
      <c r="S1080" s="2"/>
    </row>
    <row r="1081" spans="2:19" x14ac:dyDescent="0.35">
      <c r="B1081" s="30" t="s">
        <v>70</v>
      </c>
      <c r="C1081" s="30" t="s">
        <v>71</v>
      </c>
      <c r="D1081" s="30" t="s">
        <v>3</v>
      </c>
      <c r="E1081" s="30" t="s">
        <v>114</v>
      </c>
      <c r="F1081" s="30"/>
      <c r="G1081" s="30"/>
      <c r="H1081" s="30" t="s">
        <v>188</v>
      </c>
      <c r="I1081" s="30" t="s">
        <v>14</v>
      </c>
      <c r="J1081" s="30">
        <f ca="1">DB!R1075</f>
        <v>545</v>
      </c>
      <c r="K1081" s="30">
        <f ca="1">DB!S1075</f>
        <v>605</v>
      </c>
      <c r="L1081" s="30">
        <f ca="1">DB!T1075</f>
        <v>671</v>
      </c>
      <c r="M1081" s="30">
        <f ca="1">DB!U1075</f>
        <v>957</v>
      </c>
      <c r="N1081" s="30" t="s">
        <v>37</v>
      </c>
      <c r="P1081" s="2"/>
      <c r="Q1081" s="2"/>
      <c r="R1081" s="2"/>
      <c r="S1081" s="2"/>
    </row>
    <row r="1082" spans="2:19" x14ac:dyDescent="0.35">
      <c r="B1082" s="30" t="s">
        <v>70</v>
      </c>
      <c r="C1082" s="30" t="s">
        <v>71</v>
      </c>
      <c r="D1082" s="30" t="s">
        <v>3</v>
      </c>
      <c r="E1082" s="30" t="s">
        <v>114</v>
      </c>
      <c r="F1082" s="30"/>
      <c r="G1082" s="30"/>
      <c r="H1082" s="30" t="s">
        <v>188</v>
      </c>
      <c r="I1082" s="30" t="s">
        <v>115</v>
      </c>
      <c r="J1082" s="30">
        <f ca="1">DB!R1076</f>
        <v>545</v>
      </c>
      <c r="K1082" s="30">
        <f ca="1">DB!S1076</f>
        <v>605</v>
      </c>
      <c r="L1082" s="30">
        <f ca="1">DB!T1076</f>
        <v>671</v>
      </c>
      <c r="M1082" s="30">
        <f ca="1">DB!U1076</f>
        <v>957</v>
      </c>
      <c r="N1082" s="30" t="s">
        <v>37</v>
      </c>
      <c r="P1082" s="2"/>
      <c r="Q1082" s="2"/>
      <c r="R1082" s="2"/>
      <c r="S1082" s="2"/>
    </row>
    <row r="1083" spans="2:19" x14ac:dyDescent="0.35">
      <c r="B1083" s="30" t="s">
        <v>70</v>
      </c>
      <c r="C1083" s="30" t="s">
        <v>71</v>
      </c>
      <c r="D1083" s="30" t="s">
        <v>3</v>
      </c>
      <c r="E1083" s="30" t="s">
        <v>114</v>
      </c>
      <c r="F1083" s="30"/>
      <c r="G1083" s="30"/>
      <c r="H1083" s="30" t="s">
        <v>188</v>
      </c>
      <c r="I1083" s="30" t="s">
        <v>15</v>
      </c>
      <c r="J1083" s="30">
        <f ca="1">DB!R1077</f>
        <v>545</v>
      </c>
      <c r="K1083" s="30">
        <f ca="1">DB!S1077</f>
        <v>605</v>
      </c>
      <c r="L1083" s="30">
        <f ca="1">DB!T1077</f>
        <v>671</v>
      </c>
      <c r="M1083" s="30">
        <f ca="1">DB!U1077</f>
        <v>957</v>
      </c>
      <c r="N1083" s="30" t="s">
        <v>37</v>
      </c>
      <c r="P1083" s="2"/>
      <c r="Q1083" s="2"/>
      <c r="R1083" s="2"/>
      <c r="S1083" s="2"/>
    </row>
    <row r="1084" spans="2:19" x14ac:dyDescent="0.35">
      <c r="B1084" s="30" t="s">
        <v>70</v>
      </c>
      <c r="C1084" s="30" t="s">
        <v>71</v>
      </c>
      <c r="D1084" s="30" t="s">
        <v>3</v>
      </c>
      <c r="E1084" s="30" t="s">
        <v>116</v>
      </c>
      <c r="F1084" s="30"/>
      <c r="G1084" s="30"/>
      <c r="H1084" s="30" t="s">
        <v>188</v>
      </c>
      <c r="I1084" s="30" t="s">
        <v>45</v>
      </c>
      <c r="J1084" s="30">
        <f ca="1">DB!R1078</f>
        <v>624</v>
      </c>
      <c r="K1084" s="30">
        <f ca="1">DB!S1078</f>
        <v>692</v>
      </c>
      <c r="L1084" s="30">
        <f ca="1">DB!T1078</f>
        <v>769</v>
      </c>
      <c r="M1084" s="30">
        <f ca="1">DB!U1078</f>
        <v>1098</v>
      </c>
      <c r="N1084" s="30" t="s">
        <v>37</v>
      </c>
      <c r="P1084" s="2"/>
      <c r="Q1084" s="2"/>
      <c r="R1084" s="2"/>
      <c r="S1084" s="2"/>
    </row>
    <row r="1085" spans="2:19" x14ac:dyDescent="0.35">
      <c r="B1085" s="30" t="s">
        <v>70</v>
      </c>
      <c r="C1085" s="30" t="s">
        <v>71</v>
      </c>
      <c r="D1085" s="30" t="s">
        <v>3</v>
      </c>
      <c r="E1085" s="30" t="s">
        <v>116</v>
      </c>
      <c r="F1085" s="30"/>
      <c r="G1085" s="30"/>
      <c r="H1085" s="30" t="s">
        <v>188</v>
      </c>
      <c r="I1085" s="30" t="s">
        <v>117</v>
      </c>
      <c r="J1085" s="30">
        <f ca="1">DB!R1079</f>
        <v>624</v>
      </c>
      <c r="K1085" s="30">
        <f ca="1">DB!S1079</f>
        <v>692</v>
      </c>
      <c r="L1085" s="30">
        <f ca="1">DB!T1079</f>
        <v>769</v>
      </c>
      <c r="M1085" s="30">
        <f ca="1">DB!U1079</f>
        <v>1098</v>
      </c>
      <c r="N1085" s="30" t="s">
        <v>37</v>
      </c>
      <c r="P1085" s="2"/>
      <c r="Q1085" s="2"/>
      <c r="R1085" s="2"/>
      <c r="S1085" s="2"/>
    </row>
    <row r="1086" spans="2:19" x14ac:dyDescent="0.35">
      <c r="B1086" s="30" t="s">
        <v>70</v>
      </c>
      <c r="C1086" s="30" t="s">
        <v>71</v>
      </c>
      <c r="D1086" s="30" t="s">
        <v>3</v>
      </c>
      <c r="E1086" s="30" t="s">
        <v>116</v>
      </c>
      <c r="F1086" s="30"/>
      <c r="G1086" s="30"/>
      <c r="H1086" s="30" t="s">
        <v>188</v>
      </c>
      <c r="I1086" s="30" t="s">
        <v>16</v>
      </c>
      <c r="J1086" s="30">
        <f ca="1">DB!R1080</f>
        <v>624</v>
      </c>
      <c r="K1086" s="30">
        <f ca="1">DB!S1080</f>
        <v>692</v>
      </c>
      <c r="L1086" s="30">
        <f ca="1">DB!T1080</f>
        <v>769</v>
      </c>
      <c r="M1086" s="30">
        <f ca="1">DB!U1080</f>
        <v>1098</v>
      </c>
      <c r="N1086" s="30" t="s">
        <v>37</v>
      </c>
      <c r="P1086" s="2"/>
      <c r="Q1086" s="2"/>
      <c r="R1086" s="2"/>
      <c r="S1086" s="2"/>
    </row>
    <row r="1087" spans="2:19" x14ac:dyDescent="0.35">
      <c r="B1087" s="30" t="s">
        <v>70</v>
      </c>
      <c r="C1087" s="30" t="s">
        <v>71</v>
      </c>
      <c r="D1087" s="30" t="s">
        <v>3</v>
      </c>
      <c r="E1087" s="30" t="s">
        <v>46</v>
      </c>
      <c r="F1087" s="30"/>
      <c r="G1087" s="30"/>
      <c r="H1087" s="30" t="s">
        <v>188</v>
      </c>
      <c r="I1087" s="30" t="s">
        <v>47</v>
      </c>
      <c r="J1087" s="30">
        <f ca="1">DB!R1081</f>
        <v>265</v>
      </c>
      <c r="K1087" s="30">
        <f ca="1">DB!S1081</f>
        <v>294</v>
      </c>
      <c r="L1087" s="30">
        <f ca="1">DB!T1081</f>
        <v>420</v>
      </c>
      <c r="M1087" s="30">
        <f ca="1">DB!U1081</f>
        <v>599</v>
      </c>
      <c r="N1087" s="30" t="s">
        <v>37</v>
      </c>
      <c r="P1087" s="2"/>
      <c r="Q1087" s="2"/>
      <c r="R1087" s="2"/>
      <c r="S1087" s="2"/>
    </row>
    <row r="1088" spans="2:19" x14ac:dyDescent="0.35">
      <c r="B1088" s="30" t="s">
        <v>70</v>
      </c>
      <c r="C1088" s="30" t="s">
        <v>71</v>
      </c>
      <c r="D1088" s="30" t="s">
        <v>4</v>
      </c>
      <c r="E1088" s="30" t="s">
        <v>36</v>
      </c>
      <c r="F1088" s="30"/>
      <c r="G1088" s="30"/>
      <c r="H1088" s="30" t="s">
        <v>188</v>
      </c>
      <c r="I1088" s="30" t="s">
        <v>9</v>
      </c>
      <c r="J1088" s="30">
        <f ca="1">DB!R1082</f>
        <v>678</v>
      </c>
      <c r="K1088" s="30">
        <f ca="1">DB!S1082</f>
        <v>752</v>
      </c>
      <c r="L1088" s="30">
        <f ca="1">DB!T1082</f>
        <v>835</v>
      </c>
      <c r="M1088" s="30">
        <f ca="1">DB!U1082</f>
        <v>1192</v>
      </c>
      <c r="N1088" s="30" t="s">
        <v>37</v>
      </c>
      <c r="P1088" s="2"/>
      <c r="Q1088" s="2"/>
      <c r="R1088" s="2"/>
      <c r="S1088" s="2"/>
    </row>
    <row r="1089" spans="2:19" x14ac:dyDescent="0.35">
      <c r="B1089" s="30" t="s">
        <v>70</v>
      </c>
      <c r="C1089" s="30" t="s">
        <v>71</v>
      </c>
      <c r="D1089" s="30" t="s">
        <v>4</v>
      </c>
      <c r="E1089" s="30" t="s">
        <v>36</v>
      </c>
      <c r="F1089" s="30"/>
      <c r="G1089" s="30"/>
      <c r="H1089" s="30" t="s">
        <v>188</v>
      </c>
      <c r="I1089" s="30" t="s">
        <v>106</v>
      </c>
      <c r="J1089" s="30">
        <f ca="1">DB!R1083</f>
        <v>678</v>
      </c>
      <c r="K1089" s="30">
        <f ca="1">DB!S1083</f>
        <v>752</v>
      </c>
      <c r="L1089" s="30">
        <f ca="1">DB!T1083</f>
        <v>835</v>
      </c>
      <c r="M1089" s="30">
        <f ca="1">DB!U1083</f>
        <v>1192</v>
      </c>
      <c r="N1089" s="30" t="s">
        <v>37</v>
      </c>
      <c r="P1089" s="2"/>
      <c r="Q1089" s="2"/>
      <c r="R1089" s="2"/>
      <c r="S1089" s="2"/>
    </row>
    <row r="1090" spans="2:19" x14ac:dyDescent="0.35">
      <c r="B1090" s="30" t="s">
        <v>70</v>
      </c>
      <c r="C1090" s="30" t="s">
        <v>71</v>
      </c>
      <c r="D1090" s="30" t="s">
        <v>4</v>
      </c>
      <c r="E1090" s="30" t="s">
        <v>36</v>
      </c>
      <c r="F1090" s="30"/>
      <c r="G1090" s="30"/>
      <c r="H1090" s="30" t="s">
        <v>188</v>
      </c>
      <c r="I1090" s="30" t="s">
        <v>107</v>
      </c>
      <c r="J1090" s="30">
        <f ca="1">DB!R1084</f>
        <v>678</v>
      </c>
      <c r="K1090" s="30">
        <f ca="1">DB!S1084</f>
        <v>752</v>
      </c>
      <c r="L1090" s="30">
        <f ca="1">DB!T1084</f>
        <v>835</v>
      </c>
      <c r="M1090" s="30">
        <f ca="1">DB!U1084</f>
        <v>1192</v>
      </c>
      <c r="N1090" s="30" t="s">
        <v>37</v>
      </c>
      <c r="P1090" s="2"/>
      <c r="Q1090" s="2"/>
      <c r="R1090" s="2"/>
      <c r="S1090" s="2"/>
    </row>
    <row r="1091" spans="2:19" x14ac:dyDescent="0.35">
      <c r="B1091" s="30" t="s">
        <v>70</v>
      </c>
      <c r="C1091" s="30" t="s">
        <v>71</v>
      </c>
      <c r="D1091" s="30" t="s">
        <v>4</v>
      </c>
      <c r="E1091" s="30" t="s">
        <v>36</v>
      </c>
      <c r="F1091" s="30"/>
      <c r="G1091" s="30"/>
      <c r="H1091" s="30" t="s">
        <v>188</v>
      </c>
      <c r="I1091" s="30" t="s">
        <v>108</v>
      </c>
      <c r="J1091" s="30">
        <f ca="1">DB!R1085</f>
        <v>678</v>
      </c>
      <c r="K1091" s="30">
        <f ca="1">DB!S1085</f>
        <v>752</v>
      </c>
      <c r="L1091" s="30">
        <f ca="1">DB!T1085</f>
        <v>835</v>
      </c>
      <c r="M1091" s="30">
        <f ca="1">DB!U1085</f>
        <v>1192</v>
      </c>
      <c r="N1091" s="30" t="s">
        <v>37</v>
      </c>
      <c r="P1091" s="2"/>
      <c r="Q1091" s="2"/>
      <c r="R1091" s="2"/>
      <c r="S1091" s="2"/>
    </row>
    <row r="1092" spans="2:19" x14ac:dyDescent="0.35">
      <c r="B1092" s="30" t="s">
        <v>70</v>
      </c>
      <c r="C1092" s="30" t="s">
        <v>71</v>
      </c>
      <c r="D1092" s="30" t="s">
        <v>4</v>
      </c>
      <c r="E1092" s="30" t="s">
        <v>38</v>
      </c>
      <c r="F1092" s="30"/>
      <c r="G1092" s="30"/>
      <c r="H1092" s="30" t="s">
        <v>188</v>
      </c>
      <c r="I1092" s="30" t="s">
        <v>10</v>
      </c>
      <c r="J1092" s="30">
        <f ca="1">DB!R1086</f>
        <v>854</v>
      </c>
      <c r="K1092" s="30">
        <f ca="1">DB!S1086</f>
        <v>948</v>
      </c>
      <c r="L1092" s="30">
        <f ca="1">DB!T1086</f>
        <v>1054</v>
      </c>
      <c r="M1092" s="30">
        <f ca="1">DB!U1086</f>
        <v>1209</v>
      </c>
      <c r="N1092" s="30" t="s">
        <v>37</v>
      </c>
      <c r="P1092" s="2"/>
      <c r="Q1092" s="2"/>
      <c r="R1092" s="2"/>
      <c r="S1092" s="2"/>
    </row>
    <row r="1093" spans="2:19" x14ac:dyDescent="0.35">
      <c r="B1093" s="30" t="s">
        <v>70</v>
      </c>
      <c r="C1093" s="30" t="s">
        <v>71</v>
      </c>
      <c r="D1093" s="30" t="s">
        <v>4</v>
      </c>
      <c r="E1093" s="30" t="s">
        <v>38</v>
      </c>
      <c r="F1093" s="30"/>
      <c r="G1093" s="30"/>
      <c r="H1093" s="30" t="s">
        <v>188</v>
      </c>
      <c r="I1093" s="30" t="s">
        <v>11</v>
      </c>
      <c r="J1093" s="30">
        <f ca="1">DB!R1087</f>
        <v>854</v>
      </c>
      <c r="K1093" s="30">
        <f ca="1">DB!S1087</f>
        <v>948</v>
      </c>
      <c r="L1093" s="30">
        <f ca="1">DB!T1087</f>
        <v>1054</v>
      </c>
      <c r="M1093" s="30">
        <f ca="1">DB!U1087</f>
        <v>1209</v>
      </c>
      <c r="N1093" s="30" t="s">
        <v>37</v>
      </c>
      <c r="P1093" s="2"/>
      <c r="Q1093" s="2"/>
      <c r="R1093" s="2"/>
      <c r="S1093" s="2"/>
    </row>
    <row r="1094" spans="2:19" x14ac:dyDescent="0.35">
      <c r="B1094" s="30" t="s">
        <v>70</v>
      </c>
      <c r="C1094" s="30" t="s">
        <v>71</v>
      </c>
      <c r="D1094" s="30" t="s">
        <v>4</v>
      </c>
      <c r="E1094" s="30" t="s">
        <v>38</v>
      </c>
      <c r="F1094" s="30"/>
      <c r="G1094" s="30"/>
      <c r="H1094" s="30" t="s">
        <v>188</v>
      </c>
      <c r="I1094" s="30" t="s">
        <v>109</v>
      </c>
      <c r="J1094" s="30">
        <f ca="1">DB!R1088</f>
        <v>854</v>
      </c>
      <c r="K1094" s="30">
        <f ca="1">DB!S1088</f>
        <v>948</v>
      </c>
      <c r="L1094" s="30">
        <f ca="1">DB!T1088</f>
        <v>1054</v>
      </c>
      <c r="M1094" s="30">
        <f ca="1">DB!U1088</f>
        <v>1209</v>
      </c>
      <c r="N1094" s="30" t="s">
        <v>37</v>
      </c>
      <c r="P1094" s="2"/>
      <c r="Q1094" s="2"/>
      <c r="R1094" s="2"/>
      <c r="S1094" s="2"/>
    </row>
    <row r="1095" spans="2:19" x14ac:dyDescent="0.35">
      <c r="B1095" s="30" t="s">
        <v>70</v>
      </c>
      <c r="C1095" s="30" t="s">
        <v>71</v>
      </c>
      <c r="D1095" s="30" t="s">
        <v>4</v>
      </c>
      <c r="E1095" s="30" t="s">
        <v>38</v>
      </c>
      <c r="F1095" s="30"/>
      <c r="G1095" s="30"/>
      <c r="H1095" s="30" t="s">
        <v>188</v>
      </c>
      <c r="I1095" s="30" t="s">
        <v>110</v>
      </c>
      <c r="J1095" s="30">
        <f ca="1">DB!R1089</f>
        <v>854</v>
      </c>
      <c r="K1095" s="30">
        <f ca="1">DB!S1089</f>
        <v>948</v>
      </c>
      <c r="L1095" s="30">
        <f ca="1">DB!T1089</f>
        <v>1054</v>
      </c>
      <c r="M1095" s="30">
        <f ca="1">DB!U1089</f>
        <v>1209</v>
      </c>
      <c r="N1095" s="30" t="s">
        <v>37</v>
      </c>
      <c r="P1095" s="2"/>
      <c r="Q1095" s="2"/>
      <c r="R1095" s="2"/>
      <c r="S1095" s="2"/>
    </row>
    <row r="1096" spans="2:19" x14ac:dyDescent="0.35">
      <c r="B1096" s="30" t="s">
        <v>70</v>
      </c>
      <c r="C1096" s="30" t="s">
        <v>71</v>
      </c>
      <c r="D1096" s="30" t="s">
        <v>4</v>
      </c>
      <c r="E1096" s="30" t="s">
        <v>39</v>
      </c>
      <c r="F1096" s="30"/>
      <c r="G1096" s="30"/>
      <c r="H1096" s="30" t="s">
        <v>188</v>
      </c>
      <c r="I1096" s="30" t="s">
        <v>111</v>
      </c>
      <c r="J1096" s="30">
        <f ca="1">DB!R1090</f>
        <v>800</v>
      </c>
      <c r="K1096" s="30">
        <f ca="1">DB!S1090</f>
        <v>889</v>
      </c>
      <c r="L1096" s="30">
        <f ca="1">DB!T1090</f>
        <v>987</v>
      </c>
      <c r="M1096" s="30">
        <f ca="1">DB!U1090</f>
        <v>1131</v>
      </c>
      <c r="N1096" s="30" t="s">
        <v>37</v>
      </c>
      <c r="P1096" s="2"/>
      <c r="Q1096" s="2"/>
      <c r="R1096" s="2"/>
      <c r="S1096" s="2"/>
    </row>
    <row r="1097" spans="2:19" x14ac:dyDescent="0.35">
      <c r="B1097" s="30" t="s">
        <v>70</v>
      </c>
      <c r="C1097" s="30" t="s">
        <v>71</v>
      </c>
      <c r="D1097" s="30" t="s">
        <v>4</v>
      </c>
      <c r="E1097" s="30" t="s">
        <v>39</v>
      </c>
      <c r="F1097" s="30"/>
      <c r="G1097" s="30"/>
      <c r="H1097" s="30" t="s">
        <v>188</v>
      </c>
      <c r="I1097" s="30" t="s">
        <v>112</v>
      </c>
      <c r="J1097" s="30">
        <f ca="1">DB!R1091</f>
        <v>800</v>
      </c>
      <c r="K1097" s="30">
        <f ca="1">DB!S1091</f>
        <v>889</v>
      </c>
      <c r="L1097" s="30">
        <f ca="1">DB!T1091</f>
        <v>987</v>
      </c>
      <c r="M1097" s="30">
        <f ca="1">DB!U1091</f>
        <v>1131</v>
      </c>
      <c r="N1097" s="30" t="s">
        <v>37</v>
      </c>
      <c r="P1097" s="2"/>
      <c r="Q1097" s="2"/>
      <c r="R1097" s="2"/>
      <c r="S1097" s="2"/>
    </row>
    <row r="1098" spans="2:19" x14ac:dyDescent="0.35">
      <c r="B1098" s="30" t="s">
        <v>70</v>
      </c>
      <c r="C1098" s="30" t="s">
        <v>71</v>
      </c>
      <c r="D1098" s="30" t="s">
        <v>4</v>
      </c>
      <c r="E1098" s="30" t="s">
        <v>39</v>
      </c>
      <c r="F1098" s="30"/>
      <c r="G1098" s="30"/>
      <c r="H1098" s="30" t="s">
        <v>188</v>
      </c>
      <c r="I1098" s="30" t="s">
        <v>12</v>
      </c>
      <c r="J1098" s="30">
        <f ca="1">DB!R1092</f>
        <v>800</v>
      </c>
      <c r="K1098" s="30">
        <f ca="1">DB!S1092</f>
        <v>889</v>
      </c>
      <c r="L1098" s="30">
        <f ca="1">DB!T1092</f>
        <v>987</v>
      </c>
      <c r="M1098" s="30">
        <f ca="1">DB!U1092</f>
        <v>1131</v>
      </c>
      <c r="N1098" s="30" t="s">
        <v>37</v>
      </c>
      <c r="P1098" s="2"/>
      <c r="Q1098" s="2"/>
      <c r="R1098" s="2"/>
      <c r="S1098" s="2"/>
    </row>
    <row r="1099" spans="2:19" x14ac:dyDescent="0.35">
      <c r="B1099" s="30" t="s">
        <v>70</v>
      </c>
      <c r="C1099" s="30" t="s">
        <v>71</v>
      </c>
      <c r="D1099" s="30" t="s">
        <v>4</v>
      </c>
      <c r="E1099" s="30" t="s">
        <v>39</v>
      </c>
      <c r="F1099" s="30"/>
      <c r="G1099" s="30"/>
      <c r="H1099" s="30" t="s">
        <v>188</v>
      </c>
      <c r="I1099" s="30" t="s">
        <v>13</v>
      </c>
      <c r="J1099" s="30">
        <f ca="1">DB!R1093</f>
        <v>800</v>
      </c>
      <c r="K1099" s="30">
        <f ca="1">DB!S1093</f>
        <v>889</v>
      </c>
      <c r="L1099" s="30">
        <f ca="1">DB!T1093</f>
        <v>987</v>
      </c>
      <c r="M1099" s="30">
        <f ca="1">DB!U1093</f>
        <v>1131</v>
      </c>
      <c r="N1099" s="30" t="s">
        <v>37</v>
      </c>
      <c r="P1099" s="2"/>
      <c r="Q1099" s="2"/>
      <c r="R1099" s="2"/>
      <c r="S1099" s="2"/>
    </row>
    <row r="1100" spans="2:19" x14ac:dyDescent="0.35">
      <c r="B1100" s="30" t="s">
        <v>70</v>
      </c>
      <c r="C1100" s="30" t="s">
        <v>71</v>
      </c>
      <c r="D1100" s="30" t="s">
        <v>4</v>
      </c>
      <c r="E1100" s="30" t="s">
        <v>113</v>
      </c>
      <c r="F1100" s="30"/>
      <c r="G1100" s="30"/>
      <c r="H1100" s="30" t="s">
        <v>188</v>
      </c>
      <c r="I1100" s="30" t="s">
        <v>40</v>
      </c>
      <c r="J1100" s="30">
        <f ca="1">DB!R1094</f>
        <v>724</v>
      </c>
      <c r="K1100" s="30">
        <f ca="1">DB!S1094</f>
        <v>804</v>
      </c>
      <c r="L1100" s="30">
        <f ca="1">DB!T1094</f>
        <v>893</v>
      </c>
      <c r="M1100" s="30">
        <f ca="1">DB!U1094</f>
        <v>1275</v>
      </c>
      <c r="N1100" s="30" t="s">
        <v>37</v>
      </c>
      <c r="P1100" s="2"/>
      <c r="Q1100" s="2"/>
      <c r="R1100" s="2"/>
      <c r="S1100" s="2"/>
    </row>
    <row r="1101" spans="2:19" x14ac:dyDescent="0.35">
      <c r="B1101" s="30" t="s">
        <v>70</v>
      </c>
      <c r="C1101" s="30" t="s">
        <v>71</v>
      </c>
      <c r="D1101" s="30" t="s">
        <v>4</v>
      </c>
      <c r="E1101" s="30" t="s">
        <v>113</v>
      </c>
      <c r="F1101" s="30"/>
      <c r="G1101" s="30"/>
      <c r="H1101" s="30" t="s">
        <v>188</v>
      </c>
      <c r="I1101" s="30" t="s">
        <v>41</v>
      </c>
      <c r="J1101" s="30">
        <f ca="1">DB!R1095</f>
        <v>724</v>
      </c>
      <c r="K1101" s="30">
        <f ca="1">DB!S1095</f>
        <v>804</v>
      </c>
      <c r="L1101" s="30">
        <f ca="1">DB!T1095</f>
        <v>893</v>
      </c>
      <c r="M1101" s="30">
        <f ca="1">DB!U1095</f>
        <v>1275</v>
      </c>
      <c r="N1101" s="30" t="s">
        <v>37</v>
      </c>
      <c r="P1101" s="2"/>
      <c r="Q1101" s="2"/>
      <c r="R1101" s="2"/>
      <c r="S1101" s="2"/>
    </row>
    <row r="1102" spans="2:19" x14ac:dyDescent="0.35">
      <c r="B1102" s="30" t="s">
        <v>70</v>
      </c>
      <c r="C1102" s="30" t="s">
        <v>71</v>
      </c>
      <c r="D1102" s="30" t="s">
        <v>4</v>
      </c>
      <c r="E1102" s="30" t="s">
        <v>113</v>
      </c>
      <c r="F1102" s="30"/>
      <c r="G1102" s="30"/>
      <c r="H1102" s="30" t="s">
        <v>188</v>
      </c>
      <c r="I1102" s="30" t="s">
        <v>42</v>
      </c>
      <c r="J1102" s="30">
        <f ca="1">DB!R1096</f>
        <v>724</v>
      </c>
      <c r="K1102" s="30">
        <f ca="1">DB!S1096</f>
        <v>804</v>
      </c>
      <c r="L1102" s="30">
        <f ca="1">DB!T1096</f>
        <v>893</v>
      </c>
      <c r="M1102" s="30">
        <f ca="1">DB!U1096</f>
        <v>1275</v>
      </c>
      <c r="N1102" s="30" t="s">
        <v>37</v>
      </c>
      <c r="P1102" s="2"/>
      <c r="Q1102" s="2"/>
      <c r="R1102" s="2"/>
      <c r="S1102" s="2"/>
    </row>
    <row r="1103" spans="2:19" x14ac:dyDescent="0.35">
      <c r="B1103" s="30" t="s">
        <v>70</v>
      </c>
      <c r="C1103" s="30" t="s">
        <v>71</v>
      </c>
      <c r="D1103" s="30" t="s">
        <v>4</v>
      </c>
      <c r="E1103" s="30" t="s">
        <v>113</v>
      </c>
      <c r="F1103" s="30"/>
      <c r="G1103" s="30"/>
      <c r="H1103" s="30" t="s">
        <v>188</v>
      </c>
      <c r="I1103" s="30" t="s">
        <v>43</v>
      </c>
      <c r="J1103" s="30">
        <f ca="1">DB!R1097</f>
        <v>724</v>
      </c>
      <c r="K1103" s="30">
        <f ca="1">DB!S1097</f>
        <v>804</v>
      </c>
      <c r="L1103" s="30">
        <f ca="1">DB!T1097</f>
        <v>893</v>
      </c>
      <c r="M1103" s="30">
        <f ca="1">DB!U1097</f>
        <v>1275</v>
      </c>
      <c r="N1103" s="30" t="s">
        <v>37</v>
      </c>
      <c r="P1103" s="2"/>
      <c r="Q1103" s="2"/>
      <c r="R1103" s="2"/>
      <c r="S1103" s="2"/>
    </row>
    <row r="1104" spans="2:19" x14ac:dyDescent="0.35">
      <c r="B1104" s="30" t="s">
        <v>70</v>
      </c>
      <c r="C1104" s="30" t="s">
        <v>71</v>
      </c>
      <c r="D1104" s="30" t="s">
        <v>4</v>
      </c>
      <c r="E1104" s="30" t="s">
        <v>113</v>
      </c>
      <c r="F1104" s="30"/>
      <c r="G1104" s="30"/>
      <c r="H1104" s="30" t="s">
        <v>188</v>
      </c>
      <c r="I1104" s="30" t="s">
        <v>44</v>
      </c>
      <c r="J1104" s="30">
        <f ca="1">DB!R1098</f>
        <v>724</v>
      </c>
      <c r="K1104" s="30">
        <f ca="1">DB!S1098</f>
        <v>804</v>
      </c>
      <c r="L1104" s="30">
        <f ca="1">DB!T1098</f>
        <v>893</v>
      </c>
      <c r="M1104" s="30">
        <f ca="1">DB!U1098</f>
        <v>1275</v>
      </c>
      <c r="N1104" s="30" t="s">
        <v>37</v>
      </c>
      <c r="P1104" s="2"/>
      <c r="Q1104" s="2"/>
      <c r="R1104" s="2"/>
      <c r="S1104" s="2"/>
    </row>
    <row r="1105" spans="2:19" x14ac:dyDescent="0.35">
      <c r="B1105" s="30" t="s">
        <v>70</v>
      </c>
      <c r="C1105" s="30" t="s">
        <v>71</v>
      </c>
      <c r="D1105" s="30" t="s">
        <v>4</v>
      </c>
      <c r="E1105" s="30" t="s">
        <v>114</v>
      </c>
      <c r="F1105" s="30"/>
      <c r="G1105" s="30"/>
      <c r="H1105" s="30" t="s">
        <v>188</v>
      </c>
      <c r="I1105" s="30" t="s">
        <v>14</v>
      </c>
      <c r="J1105" s="30">
        <f ca="1">DB!R1099</f>
        <v>545</v>
      </c>
      <c r="K1105" s="30">
        <f ca="1">DB!S1099</f>
        <v>605</v>
      </c>
      <c r="L1105" s="30">
        <f ca="1">DB!T1099</f>
        <v>671</v>
      </c>
      <c r="M1105" s="30">
        <f ca="1">DB!U1099</f>
        <v>957</v>
      </c>
      <c r="N1105" s="30" t="s">
        <v>37</v>
      </c>
      <c r="P1105" s="2"/>
      <c r="Q1105" s="2"/>
      <c r="R1105" s="2"/>
      <c r="S1105" s="2"/>
    </row>
    <row r="1106" spans="2:19" x14ac:dyDescent="0.35">
      <c r="B1106" s="30" t="s">
        <v>70</v>
      </c>
      <c r="C1106" s="30" t="s">
        <v>71</v>
      </c>
      <c r="D1106" s="30" t="s">
        <v>4</v>
      </c>
      <c r="E1106" s="30" t="s">
        <v>114</v>
      </c>
      <c r="F1106" s="30"/>
      <c r="G1106" s="30"/>
      <c r="H1106" s="30" t="s">
        <v>188</v>
      </c>
      <c r="I1106" s="30" t="s">
        <v>115</v>
      </c>
      <c r="J1106" s="30">
        <f ca="1">DB!R1100</f>
        <v>545</v>
      </c>
      <c r="K1106" s="30">
        <f ca="1">DB!S1100</f>
        <v>605</v>
      </c>
      <c r="L1106" s="30">
        <f ca="1">DB!T1100</f>
        <v>671</v>
      </c>
      <c r="M1106" s="30">
        <f ca="1">DB!U1100</f>
        <v>957</v>
      </c>
      <c r="N1106" s="30" t="s">
        <v>37</v>
      </c>
      <c r="P1106" s="2"/>
      <c r="Q1106" s="2"/>
      <c r="R1106" s="2"/>
      <c r="S1106" s="2"/>
    </row>
    <row r="1107" spans="2:19" x14ac:dyDescent="0.35">
      <c r="B1107" s="30" t="s">
        <v>70</v>
      </c>
      <c r="C1107" s="30" t="s">
        <v>71</v>
      </c>
      <c r="D1107" s="30" t="s">
        <v>4</v>
      </c>
      <c r="E1107" s="30" t="s">
        <v>114</v>
      </c>
      <c r="F1107" s="30"/>
      <c r="G1107" s="30"/>
      <c r="H1107" s="30" t="s">
        <v>188</v>
      </c>
      <c r="I1107" s="30" t="s">
        <v>15</v>
      </c>
      <c r="J1107" s="30">
        <f ca="1">DB!R1101</f>
        <v>545</v>
      </c>
      <c r="K1107" s="30">
        <f ca="1">DB!S1101</f>
        <v>605</v>
      </c>
      <c r="L1107" s="30">
        <f ca="1">DB!T1101</f>
        <v>671</v>
      </c>
      <c r="M1107" s="30">
        <f ca="1">DB!U1101</f>
        <v>957</v>
      </c>
      <c r="N1107" s="30" t="s">
        <v>37</v>
      </c>
      <c r="P1107" s="2"/>
      <c r="Q1107" s="2"/>
      <c r="R1107" s="2"/>
      <c r="S1107" s="2"/>
    </row>
    <row r="1108" spans="2:19" x14ac:dyDescent="0.35">
      <c r="B1108" s="30" t="s">
        <v>70</v>
      </c>
      <c r="C1108" s="30" t="s">
        <v>71</v>
      </c>
      <c r="D1108" s="30" t="s">
        <v>4</v>
      </c>
      <c r="E1108" s="30" t="s">
        <v>116</v>
      </c>
      <c r="F1108" s="30"/>
      <c r="G1108" s="30"/>
      <c r="H1108" s="30" t="s">
        <v>188</v>
      </c>
      <c r="I1108" s="30" t="s">
        <v>45</v>
      </c>
      <c r="J1108" s="30">
        <f ca="1">DB!R1102</f>
        <v>624</v>
      </c>
      <c r="K1108" s="30">
        <f ca="1">DB!S1102</f>
        <v>692</v>
      </c>
      <c r="L1108" s="30">
        <f ca="1">DB!T1102</f>
        <v>769</v>
      </c>
      <c r="M1108" s="30">
        <f ca="1">DB!U1102</f>
        <v>1098</v>
      </c>
      <c r="N1108" s="30" t="s">
        <v>37</v>
      </c>
      <c r="P1108" s="2"/>
      <c r="Q1108" s="2"/>
      <c r="R1108" s="2"/>
      <c r="S1108" s="2"/>
    </row>
    <row r="1109" spans="2:19" x14ac:dyDescent="0.35">
      <c r="B1109" s="30" t="s">
        <v>70</v>
      </c>
      <c r="C1109" s="30" t="s">
        <v>71</v>
      </c>
      <c r="D1109" s="30" t="s">
        <v>4</v>
      </c>
      <c r="E1109" s="30" t="s">
        <v>116</v>
      </c>
      <c r="F1109" s="30"/>
      <c r="G1109" s="30"/>
      <c r="H1109" s="30" t="s">
        <v>188</v>
      </c>
      <c r="I1109" s="30" t="s">
        <v>117</v>
      </c>
      <c r="J1109" s="30">
        <f ca="1">DB!R1103</f>
        <v>624</v>
      </c>
      <c r="K1109" s="30">
        <f ca="1">DB!S1103</f>
        <v>692</v>
      </c>
      <c r="L1109" s="30">
        <f ca="1">DB!T1103</f>
        <v>769</v>
      </c>
      <c r="M1109" s="30">
        <f ca="1">DB!U1103</f>
        <v>1098</v>
      </c>
      <c r="N1109" s="30" t="s">
        <v>37</v>
      </c>
      <c r="P1109" s="2"/>
      <c r="Q1109" s="2"/>
      <c r="R1109" s="2"/>
      <c r="S1109" s="2"/>
    </row>
    <row r="1110" spans="2:19" x14ac:dyDescent="0.35">
      <c r="B1110" s="30" t="s">
        <v>70</v>
      </c>
      <c r="C1110" s="30" t="s">
        <v>71</v>
      </c>
      <c r="D1110" s="30" t="s">
        <v>4</v>
      </c>
      <c r="E1110" s="30" t="s">
        <v>116</v>
      </c>
      <c r="F1110" s="30"/>
      <c r="G1110" s="30"/>
      <c r="H1110" s="30" t="s">
        <v>188</v>
      </c>
      <c r="I1110" s="30" t="s">
        <v>16</v>
      </c>
      <c r="J1110" s="30">
        <f ca="1">DB!R1104</f>
        <v>624</v>
      </c>
      <c r="K1110" s="30">
        <f ca="1">DB!S1104</f>
        <v>692</v>
      </c>
      <c r="L1110" s="30">
        <f ca="1">DB!T1104</f>
        <v>769</v>
      </c>
      <c r="M1110" s="30">
        <f ca="1">DB!U1104</f>
        <v>1098</v>
      </c>
      <c r="N1110" s="30" t="s">
        <v>37</v>
      </c>
      <c r="P1110" s="2"/>
      <c r="Q1110" s="2"/>
      <c r="R1110" s="2"/>
      <c r="S1110" s="2"/>
    </row>
    <row r="1111" spans="2:19" x14ac:dyDescent="0.35">
      <c r="B1111" s="30" t="s">
        <v>70</v>
      </c>
      <c r="C1111" s="30" t="s">
        <v>71</v>
      </c>
      <c r="D1111" s="30" t="s">
        <v>4</v>
      </c>
      <c r="E1111" s="30" t="s">
        <v>46</v>
      </c>
      <c r="F1111" s="30"/>
      <c r="G1111" s="30"/>
      <c r="H1111" s="30" t="s">
        <v>188</v>
      </c>
      <c r="I1111" s="30" t="s">
        <v>47</v>
      </c>
      <c r="J1111" s="30">
        <f ca="1">DB!R1105</f>
        <v>265</v>
      </c>
      <c r="K1111" s="30">
        <f ca="1">DB!S1105</f>
        <v>294</v>
      </c>
      <c r="L1111" s="30">
        <f ca="1">DB!T1105</f>
        <v>420</v>
      </c>
      <c r="M1111" s="30">
        <f ca="1">DB!U1105</f>
        <v>599</v>
      </c>
      <c r="N1111" s="30" t="s">
        <v>37</v>
      </c>
      <c r="P1111" s="2"/>
      <c r="Q1111" s="2"/>
      <c r="R1111" s="2"/>
      <c r="S1111" s="2"/>
    </row>
    <row r="1112" spans="2:19" x14ac:dyDescent="0.35">
      <c r="B1112" s="30" t="s">
        <v>70</v>
      </c>
      <c r="C1112" s="30" t="s">
        <v>71</v>
      </c>
      <c r="D1112" s="30" t="s">
        <v>5</v>
      </c>
      <c r="E1112" s="30" t="s">
        <v>36</v>
      </c>
      <c r="F1112" s="30"/>
      <c r="G1112" s="30"/>
      <c r="H1112" s="30" t="s">
        <v>188</v>
      </c>
      <c r="I1112" s="30" t="s">
        <v>9</v>
      </c>
      <c r="J1112" s="30">
        <f ca="1">DB!R1106</f>
        <v>678</v>
      </c>
      <c r="K1112" s="30">
        <f ca="1">DB!S1106</f>
        <v>752</v>
      </c>
      <c r="L1112" s="30">
        <f ca="1">DB!T1106</f>
        <v>835</v>
      </c>
      <c r="M1112" s="30">
        <f ca="1">DB!U1106</f>
        <v>1192</v>
      </c>
      <c r="N1112" s="30" t="s">
        <v>37</v>
      </c>
      <c r="P1112" s="2"/>
      <c r="Q1112" s="2"/>
      <c r="R1112" s="2"/>
      <c r="S1112" s="2"/>
    </row>
    <row r="1113" spans="2:19" x14ac:dyDescent="0.35">
      <c r="B1113" s="30" t="s">
        <v>70</v>
      </c>
      <c r="C1113" s="30" t="s">
        <v>71</v>
      </c>
      <c r="D1113" s="30" t="s">
        <v>5</v>
      </c>
      <c r="E1113" s="30" t="s">
        <v>36</v>
      </c>
      <c r="F1113" s="30"/>
      <c r="G1113" s="30"/>
      <c r="H1113" s="30" t="s">
        <v>188</v>
      </c>
      <c r="I1113" s="30" t="s">
        <v>106</v>
      </c>
      <c r="J1113" s="30">
        <f ca="1">DB!R1107</f>
        <v>678</v>
      </c>
      <c r="K1113" s="30">
        <f ca="1">DB!S1107</f>
        <v>752</v>
      </c>
      <c r="L1113" s="30">
        <f ca="1">DB!T1107</f>
        <v>835</v>
      </c>
      <c r="M1113" s="30">
        <f ca="1">DB!U1107</f>
        <v>1192</v>
      </c>
      <c r="N1113" s="30" t="s">
        <v>37</v>
      </c>
      <c r="P1113" s="2"/>
      <c r="Q1113" s="2"/>
      <c r="R1113" s="2"/>
      <c r="S1113" s="2"/>
    </row>
    <row r="1114" spans="2:19" x14ac:dyDescent="0.35">
      <c r="B1114" s="30" t="s">
        <v>70</v>
      </c>
      <c r="C1114" s="30" t="s">
        <v>71</v>
      </c>
      <c r="D1114" s="30" t="s">
        <v>5</v>
      </c>
      <c r="E1114" s="30" t="s">
        <v>36</v>
      </c>
      <c r="F1114" s="30"/>
      <c r="G1114" s="30"/>
      <c r="H1114" s="30" t="s">
        <v>188</v>
      </c>
      <c r="I1114" s="30" t="s">
        <v>107</v>
      </c>
      <c r="J1114" s="30">
        <f ca="1">DB!R1108</f>
        <v>678</v>
      </c>
      <c r="K1114" s="30">
        <f ca="1">DB!S1108</f>
        <v>752</v>
      </c>
      <c r="L1114" s="30">
        <f ca="1">DB!T1108</f>
        <v>835</v>
      </c>
      <c r="M1114" s="30">
        <f ca="1">DB!U1108</f>
        <v>1192</v>
      </c>
      <c r="N1114" s="30" t="s">
        <v>37</v>
      </c>
      <c r="P1114" s="2"/>
      <c r="Q1114" s="2"/>
      <c r="R1114" s="2"/>
      <c r="S1114" s="2"/>
    </row>
    <row r="1115" spans="2:19" x14ac:dyDescent="0.35">
      <c r="B1115" s="30" t="s">
        <v>70</v>
      </c>
      <c r="C1115" s="30" t="s">
        <v>71</v>
      </c>
      <c r="D1115" s="30" t="s">
        <v>5</v>
      </c>
      <c r="E1115" s="30" t="s">
        <v>36</v>
      </c>
      <c r="F1115" s="30"/>
      <c r="G1115" s="30"/>
      <c r="H1115" s="30" t="s">
        <v>188</v>
      </c>
      <c r="I1115" s="30" t="s">
        <v>108</v>
      </c>
      <c r="J1115" s="30">
        <f ca="1">DB!R1109</f>
        <v>678</v>
      </c>
      <c r="K1115" s="30">
        <f ca="1">DB!S1109</f>
        <v>752</v>
      </c>
      <c r="L1115" s="30">
        <f ca="1">DB!T1109</f>
        <v>835</v>
      </c>
      <c r="M1115" s="30">
        <f ca="1">DB!U1109</f>
        <v>1192</v>
      </c>
      <c r="N1115" s="30" t="s">
        <v>37</v>
      </c>
      <c r="P1115" s="2"/>
      <c r="Q1115" s="2"/>
      <c r="R1115" s="2"/>
      <c r="S1115" s="2"/>
    </row>
    <row r="1116" spans="2:19" x14ac:dyDescent="0.35">
      <c r="B1116" s="30" t="s">
        <v>70</v>
      </c>
      <c r="C1116" s="30" t="s">
        <v>71</v>
      </c>
      <c r="D1116" s="30" t="s">
        <v>5</v>
      </c>
      <c r="E1116" s="30" t="s">
        <v>38</v>
      </c>
      <c r="F1116" s="30"/>
      <c r="G1116" s="30"/>
      <c r="H1116" s="30" t="s">
        <v>188</v>
      </c>
      <c r="I1116" s="30" t="s">
        <v>10</v>
      </c>
      <c r="J1116" s="30">
        <f ca="1">DB!R1110</f>
        <v>854</v>
      </c>
      <c r="K1116" s="30">
        <f ca="1">DB!S1110</f>
        <v>948</v>
      </c>
      <c r="L1116" s="30">
        <f ca="1">DB!T1110</f>
        <v>1054</v>
      </c>
      <c r="M1116" s="30">
        <f ca="1">DB!U1110</f>
        <v>1209</v>
      </c>
      <c r="N1116" s="30" t="s">
        <v>37</v>
      </c>
      <c r="P1116" s="2"/>
      <c r="Q1116" s="2"/>
      <c r="R1116" s="2"/>
      <c r="S1116" s="2"/>
    </row>
    <row r="1117" spans="2:19" x14ac:dyDescent="0.35">
      <c r="B1117" s="30" t="s">
        <v>70</v>
      </c>
      <c r="C1117" s="30" t="s">
        <v>71</v>
      </c>
      <c r="D1117" s="30" t="s">
        <v>5</v>
      </c>
      <c r="E1117" s="30" t="s">
        <v>38</v>
      </c>
      <c r="F1117" s="30"/>
      <c r="G1117" s="30"/>
      <c r="H1117" s="30" t="s">
        <v>188</v>
      </c>
      <c r="I1117" s="30" t="s">
        <v>11</v>
      </c>
      <c r="J1117" s="30">
        <f ca="1">DB!R1111</f>
        <v>854</v>
      </c>
      <c r="K1117" s="30">
        <f ca="1">DB!S1111</f>
        <v>948</v>
      </c>
      <c r="L1117" s="30">
        <f ca="1">DB!T1111</f>
        <v>1054</v>
      </c>
      <c r="M1117" s="30">
        <f ca="1">DB!U1111</f>
        <v>1209</v>
      </c>
      <c r="N1117" s="30" t="s">
        <v>37</v>
      </c>
      <c r="P1117" s="2"/>
      <c r="Q1117" s="2"/>
      <c r="R1117" s="2"/>
      <c r="S1117" s="2"/>
    </row>
    <row r="1118" spans="2:19" x14ac:dyDescent="0.35">
      <c r="B1118" s="30" t="s">
        <v>70</v>
      </c>
      <c r="C1118" s="30" t="s">
        <v>71</v>
      </c>
      <c r="D1118" s="30" t="s">
        <v>5</v>
      </c>
      <c r="E1118" s="30" t="s">
        <v>38</v>
      </c>
      <c r="F1118" s="30"/>
      <c r="G1118" s="30"/>
      <c r="H1118" s="30" t="s">
        <v>188</v>
      </c>
      <c r="I1118" s="30" t="s">
        <v>109</v>
      </c>
      <c r="J1118" s="30">
        <f ca="1">DB!R1112</f>
        <v>854</v>
      </c>
      <c r="K1118" s="30">
        <f ca="1">DB!S1112</f>
        <v>948</v>
      </c>
      <c r="L1118" s="30">
        <f ca="1">DB!T1112</f>
        <v>1054</v>
      </c>
      <c r="M1118" s="30">
        <f ca="1">DB!U1112</f>
        <v>1209</v>
      </c>
      <c r="N1118" s="30" t="s">
        <v>37</v>
      </c>
      <c r="P1118" s="2"/>
      <c r="Q1118" s="2"/>
      <c r="R1118" s="2"/>
      <c r="S1118" s="2"/>
    </row>
    <row r="1119" spans="2:19" x14ac:dyDescent="0.35">
      <c r="B1119" s="30" t="s">
        <v>70</v>
      </c>
      <c r="C1119" s="30" t="s">
        <v>71</v>
      </c>
      <c r="D1119" s="30" t="s">
        <v>5</v>
      </c>
      <c r="E1119" s="30" t="s">
        <v>38</v>
      </c>
      <c r="F1119" s="30"/>
      <c r="G1119" s="30"/>
      <c r="H1119" s="30" t="s">
        <v>188</v>
      </c>
      <c r="I1119" s="30" t="s">
        <v>110</v>
      </c>
      <c r="J1119" s="30">
        <f ca="1">DB!R1113</f>
        <v>854</v>
      </c>
      <c r="K1119" s="30">
        <f ca="1">DB!S1113</f>
        <v>948</v>
      </c>
      <c r="L1119" s="30">
        <f ca="1">DB!T1113</f>
        <v>1054</v>
      </c>
      <c r="M1119" s="30">
        <f ca="1">DB!U1113</f>
        <v>1209</v>
      </c>
      <c r="N1119" s="30" t="s">
        <v>37</v>
      </c>
      <c r="P1119" s="2"/>
      <c r="Q1119" s="2"/>
      <c r="R1119" s="2"/>
      <c r="S1119" s="2"/>
    </row>
    <row r="1120" spans="2:19" x14ac:dyDescent="0.35">
      <c r="B1120" s="30" t="s">
        <v>70</v>
      </c>
      <c r="C1120" s="30" t="s">
        <v>71</v>
      </c>
      <c r="D1120" s="30" t="s">
        <v>5</v>
      </c>
      <c r="E1120" s="30" t="s">
        <v>39</v>
      </c>
      <c r="F1120" s="30"/>
      <c r="G1120" s="30"/>
      <c r="H1120" s="30" t="s">
        <v>188</v>
      </c>
      <c r="I1120" s="30" t="s">
        <v>111</v>
      </c>
      <c r="J1120" s="30">
        <f ca="1">DB!R1114</f>
        <v>800</v>
      </c>
      <c r="K1120" s="30">
        <f ca="1">DB!S1114</f>
        <v>889</v>
      </c>
      <c r="L1120" s="30">
        <f ca="1">DB!T1114</f>
        <v>987</v>
      </c>
      <c r="M1120" s="30">
        <f ca="1">DB!U1114</f>
        <v>1131</v>
      </c>
      <c r="N1120" s="30" t="s">
        <v>37</v>
      </c>
      <c r="P1120" s="2"/>
      <c r="Q1120" s="2"/>
      <c r="R1120" s="2"/>
      <c r="S1120" s="2"/>
    </row>
    <row r="1121" spans="2:19" x14ac:dyDescent="0.35">
      <c r="B1121" s="30" t="s">
        <v>70</v>
      </c>
      <c r="C1121" s="30" t="s">
        <v>71</v>
      </c>
      <c r="D1121" s="30" t="s">
        <v>5</v>
      </c>
      <c r="E1121" s="30" t="s">
        <v>39</v>
      </c>
      <c r="F1121" s="30"/>
      <c r="G1121" s="30"/>
      <c r="H1121" s="30" t="s">
        <v>188</v>
      </c>
      <c r="I1121" s="30" t="s">
        <v>112</v>
      </c>
      <c r="J1121" s="30">
        <f ca="1">DB!R1115</f>
        <v>800</v>
      </c>
      <c r="K1121" s="30">
        <f ca="1">DB!S1115</f>
        <v>889</v>
      </c>
      <c r="L1121" s="30">
        <f ca="1">DB!T1115</f>
        <v>987</v>
      </c>
      <c r="M1121" s="30">
        <f ca="1">DB!U1115</f>
        <v>1131</v>
      </c>
      <c r="N1121" s="30" t="s">
        <v>37</v>
      </c>
      <c r="P1121" s="2"/>
      <c r="Q1121" s="2"/>
      <c r="R1121" s="2"/>
      <c r="S1121" s="2"/>
    </row>
    <row r="1122" spans="2:19" x14ac:dyDescent="0.35">
      <c r="B1122" s="30" t="s">
        <v>70</v>
      </c>
      <c r="C1122" s="30" t="s">
        <v>71</v>
      </c>
      <c r="D1122" s="30" t="s">
        <v>5</v>
      </c>
      <c r="E1122" s="30" t="s">
        <v>39</v>
      </c>
      <c r="F1122" s="30"/>
      <c r="G1122" s="30"/>
      <c r="H1122" s="30" t="s">
        <v>188</v>
      </c>
      <c r="I1122" s="30" t="s">
        <v>12</v>
      </c>
      <c r="J1122" s="30">
        <f ca="1">DB!R1116</f>
        <v>800</v>
      </c>
      <c r="K1122" s="30">
        <f ca="1">DB!S1116</f>
        <v>889</v>
      </c>
      <c r="L1122" s="30">
        <f ca="1">DB!T1116</f>
        <v>987</v>
      </c>
      <c r="M1122" s="30">
        <f ca="1">DB!U1116</f>
        <v>1131</v>
      </c>
      <c r="N1122" s="30" t="s">
        <v>37</v>
      </c>
      <c r="P1122" s="2"/>
      <c r="Q1122" s="2"/>
      <c r="R1122" s="2"/>
      <c r="S1122" s="2"/>
    </row>
    <row r="1123" spans="2:19" x14ac:dyDescent="0.35">
      <c r="B1123" s="30" t="s">
        <v>70</v>
      </c>
      <c r="C1123" s="30" t="s">
        <v>71</v>
      </c>
      <c r="D1123" s="30" t="s">
        <v>5</v>
      </c>
      <c r="E1123" s="30" t="s">
        <v>39</v>
      </c>
      <c r="F1123" s="30"/>
      <c r="G1123" s="30"/>
      <c r="H1123" s="30" t="s">
        <v>188</v>
      </c>
      <c r="I1123" s="30" t="s">
        <v>13</v>
      </c>
      <c r="J1123" s="30">
        <f ca="1">DB!R1117</f>
        <v>800</v>
      </c>
      <c r="K1123" s="30">
        <f ca="1">DB!S1117</f>
        <v>889</v>
      </c>
      <c r="L1123" s="30">
        <f ca="1">DB!T1117</f>
        <v>987</v>
      </c>
      <c r="M1123" s="30">
        <f ca="1">DB!U1117</f>
        <v>1131</v>
      </c>
      <c r="N1123" s="30" t="s">
        <v>37</v>
      </c>
      <c r="P1123" s="2"/>
      <c r="Q1123" s="2"/>
      <c r="R1123" s="2"/>
      <c r="S1123" s="2"/>
    </row>
    <row r="1124" spans="2:19" x14ac:dyDescent="0.35">
      <c r="B1124" s="30" t="s">
        <v>70</v>
      </c>
      <c r="C1124" s="30" t="s">
        <v>71</v>
      </c>
      <c r="D1124" s="30" t="s">
        <v>5</v>
      </c>
      <c r="E1124" s="30" t="s">
        <v>113</v>
      </c>
      <c r="F1124" s="30"/>
      <c r="G1124" s="30"/>
      <c r="H1124" s="30" t="s">
        <v>188</v>
      </c>
      <c r="I1124" s="30" t="s">
        <v>40</v>
      </c>
      <c r="J1124" s="30">
        <f ca="1">DB!R1118</f>
        <v>724</v>
      </c>
      <c r="K1124" s="30">
        <f ca="1">DB!S1118</f>
        <v>804</v>
      </c>
      <c r="L1124" s="30">
        <f ca="1">DB!T1118</f>
        <v>893</v>
      </c>
      <c r="M1124" s="30">
        <f ca="1">DB!U1118</f>
        <v>1275</v>
      </c>
      <c r="N1124" s="30" t="s">
        <v>37</v>
      </c>
      <c r="P1124" s="2"/>
      <c r="Q1124" s="2"/>
      <c r="R1124" s="2"/>
      <c r="S1124" s="2"/>
    </row>
    <row r="1125" spans="2:19" x14ac:dyDescent="0.35">
      <c r="B1125" s="30" t="s">
        <v>70</v>
      </c>
      <c r="C1125" s="30" t="s">
        <v>71</v>
      </c>
      <c r="D1125" s="30" t="s">
        <v>5</v>
      </c>
      <c r="E1125" s="30" t="s">
        <v>113</v>
      </c>
      <c r="F1125" s="30"/>
      <c r="G1125" s="30"/>
      <c r="H1125" s="30" t="s">
        <v>188</v>
      </c>
      <c r="I1125" s="30" t="s">
        <v>41</v>
      </c>
      <c r="J1125" s="30">
        <f ca="1">DB!R1119</f>
        <v>724</v>
      </c>
      <c r="K1125" s="30">
        <f ca="1">DB!S1119</f>
        <v>804</v>
      </c>
      <c r="L1125" s="30">
        <f ca="1">DB!T1119</f>
        <v>893</v>
      </c>
      <c r="M1125" s="30">
        <f ca="1">DB!U1119</f>
        <v>1275</v>
      </c>
      <c r="N1125" s="30" t="s">
        <v>37</v>
      </c>
      <c r="P1125" s="2"/>
      <c r="Q1125" s="2"/>
      <c r="R1125" s="2"/>
      <c r="S1125" s="2"/>
    </row>
    <row r="1126" spans="2:19" x14ac:dyDescent="0.35">
      <c r="B1126" s="30" t="s">
        <v>70</v>
      </c>
      <c r="C1126" s="30" t="s">
        <v>71</v>
      </c>
      <c r="D1126" s="30" t="s">
        <v>5</v>
      </c>
      <c r="E1126" s="30" t="s">
        <v>113</v>
      </c>
      <c r="F1126" s="30"/>
      <c r="G1126" s="30"/>
      <c r="H1126" s="30" t="s">
        <v>188</v>
      </c>
      <c r="I1126" s="30" t="s">
        <v>42</v>
      </c>
      <c r="J1126" s="30">
        <f ca="1">DB!R1120</f>
        <v>724</v>
      </c>
      <c r="K1126" s="30">
        <f ca="1">DB!S1120</f>
        <v>804</v>
      </c>
      <c r="L1126" s="30">
        <f ca="1">DB!T1120</f>
        <v>893</v>
      </c>
      <c r="M1126" s="30">
        <f ca="1">DB!U1120</f>
        <v>1275</v>
      </c>
      <c r="N1126" s="30" t="s">
        <v>37</v>
      </c>
      <c r="P1126" s="2"/>
      <c r="Q1126" s="2"/>
      <c r="R1126" s="2"/>
      <c r="S1126" s="2"/>
    </row>
    <row r="1127" spans="2:19" x14ac:dyDescent="0.35">
      <c r="B1127" s="30" t="s">
        <v>70</v>
      </c>
      <c r="C1127" s="30" t="s">
        <v>71</v>
      </c>
      <c r="D1127" s="30" t="s">
        <v>5</v>
      </c>
      <c r="E1127" s="30" t="s">
        <v>113</v>
      </c>
      <c r="F1127" s="30"/>
      <c r="G1127" s="30"/>
      <c r="H1127" s="30" t="s">
        <v>188</v>
      </c>
      <c r="I1127" s="30" t="s">
        <v>43</v>
      </c>
      <c r="J1127" s="30">
        <f ca="1">DB!R1121</f>
        <v>724</v>
      </c>
      <c r="K1127" s="30">
        <f ca="1">DB!S1121</f>
        <v>804</v>
      </c>
      <c r="L1127" s="30">
        <f ca="1">DB!T1121</f>
        <v>893</v>
      </c>
      <c r="M1127" s="30">
        <f ca="1">DB!U1121</f>
        <v>1275</v>
      </c>
      <c r="N1127" s="30" t="s">
        <v>37</v>
      </c>
      <c r="P1127" s="2"/>
      <c r="Q1127" s="2"/>
      <c r="R1127" s="2"/>
      <c r="S1127" s="2"/>
    </row>
    <row r="1128" spans="2:19" x14ac:dyDescent="0.35">
      <c r="B1128" s="30" t="s">
        <v>70</v>
      </c>
      <c r="C1128" s="30" t="s">
        <v>71</v>
      </c>
      <c r="D1128" s="30" t="s">
        <v>5</v>
      </c>
      <c r="E1128" s="30" t="s">
        <v>113</v>
      </c>
      <c r="F1128" s="30"/>
      <c r="G1128" s="30"/>
      <c r="H1128" s="30" t="s">
        <v>188</v>
      </c>
      <c r="I1128" s="30" t="s">
        <v>44</v>
      </c>
      <c r="J1128" s="30">
        <f ca="1">DB!R1122</f>
        <v>724</v>
      </c>
      <c r="K1128" s="30">
        <f ca="1">DB!S1122</f>
        <v>804</v>
      </c>
      <c r="L1128" s="30">
        <f ca="1">DB!T1122</f>
        <v>893</v>
      </c>
      <c r="M1128" s="30">
        <f ca="1">DB!U1122</f>
        <v>1275</v>
      </c>
      <c r="N1128" s="30" t="s">
        <v>37</v>
      </c>
      <c r="P1128" s="2"/>
      <c r="Q1128" s="2"/>
      <c r="R1128" s="2"/>
      <c r="S1128" s="2"/>
    </row>
    <row r="1129" spans="2:19" x14ac:dyDescent="0.35">
      <c r="B1129" s="30" t="s">
        <v>70</v>
      </c>
      <c r="C1129" s="30" t="s">
        <v>71</v>
      </c>
      <c r="D1129" s="30" t="s">
        <v>5</v>
      </c>
      <c r="E1129" s="30" t="s">
        <v>114</v>
      </c>
      <c r="F1129" s="30"/>
      <c r="G1129" s="30"/>
      <c r="H1129" s="30" t="s">
        <v>188</v>
      </c>
      <c r="I1129" s="30" t="s">
        <v>14</v>
      </c>
      <c r="J1129" s="30">
        <f ca="1">DB!R1123</f>
        <v>545</v>
      </c>
      <c r="K1129" s="30">
        <f ca="1">DB!S1123</f>
        <v>605</v>
      </c>
      <c r="L1129" s="30">
        <f ca="1">DB!T1123</f>
        <v>671</v>
      </c>
      <c r="M1129" s="30">
        <f ca="1">DB!U1123</f>
        <v>957</v>
      </c>
      <c r="N1129" s="30" t="s">
        <v>37</v>
      </c>
      <c r="P1129" s="2"/>
      <c r="Q1129" s="2"/>
      <c r="R1129" s="2"/>
      <c r="S1129" s="2"/>
    </row>
    <row r="1130" spans="2:19" x14ac:dyDescent="0.35">
      <c r="B1130" s="30" t="s">
        <v>70</v>
      </c>
      <c r="C1130" s="30" t="s">
        <v>71</v>
      </c>
      <c r="D1130" s="30" t="s">
        <v>5</v>
      </c>
      <c r="E1130" s="30" t="s">
        <v>114</v>
      </c>
      <c r="F1130" s="30"/>
      <c r="G1130" s="30"/>
      <c r="H1130" s="30" t="s">
        <v>188</v>
      </c>
      <c r="I1130" s="30" t="s">
        <v>115</v>
      </c>
      <c r="J1130" s="30">
        <f ca="1">DB!R1124</f>
        <v>545</v>
      </c>
      <c r="K1130" s="30">
        <f ca="1">DB!S1124</f>
        <v>605</v>
      </c>
      <c r="L1130" s="30">
        <f ca="1">DB!T1124</f>
        <v>671</v>
      </c>
      <c r="M1130" s="30">
        <f ca="1">DB!U1124</f>
        <v>957</v>
      </c>
      <c r="N1130" s="30" t="s">
        <v>37</v>
      </c>
      <c r="P1130" s="2"/>
      <c r="Q1130" s="2"/>
      <c r="R1130" s="2"/>
      <c r="S1130" s="2"/>
    </row>
    <row r="1131" spans="2:19" x14ac:dyDescent="0.35">
      <c r="B1131" s="30" t="s">
        <v>70</v>
      </c>
      <c r="C1131" s="30" t="s">
        <v>71</v>
      </c>
      <c r="D1131" s="30" t="s">
        <v>5</v>
      </c>
      <c r="E1131" s="30" t="s">
        <v>114</v>
      </c>
      <c r="F1131" s="30"/>
      <c r="G1131" s="30"/>
      <c r="H1131" s="30" t="s">
        <v>188</v>
      </c>
      <c r="I1131" s="30" t="s">
        <v>15</v>
      </c>
      <c r="J1131" s="30">
        <f ca="1">DB!R1125</f>
        <v>545</v>
      </c>
      <c r="K1131" s="30">
        <f ca="1">DB!S1125</f>
        <v>605</v>
      </c>
      <c r="L1131" s="30">
        <f ca="1">DB!T1125</f>
        <v>671</v>
      </c>
      <c r="M1131" s="30">
        <f ca="1">DB!U1125</f>
        <v>957</v>
      </c>
      <c r="N1131" s="30" t="s">
        <v>37</v>
      </c>
      <c r="P1131" s="2"/>
      <c r="Q1131" s="2"/>
      <c r="R1131" s="2"/>
      <c r="S1131" s="2"/>
    </row>
    <row r="1132" spans="2:19" x14ac:dyDescent="0.35">
      <c r="B1132" s="30" t="s">
        <v>70</v>
      </c>
      <c r="C1132" s="30" t="s">
        <v>71</v>
      </c>
      <c r="D1132" s="30" t="s">
        <v>5</v>
      </c>
      <c r="E1132" s="30" t="s">
        <v>116</v>
      </c>
      <c r="F1132" s="30"/>
      <c r="G1132" s="30"/>
      <c r="H1132" s="30" t="s">
        <v>188</v>
      </c>
      <c r="I1132" s="30" t="s">
        <v>45</v>
      </c>
      <c r="J1132" s="30">
        <f ca="1">DB!R1126</f>
        <v>624</v>
      </c>
      <c r="K1132" s="30">
        <f ca="1">DB!S1126</f>
        <v>692</v>
      </c>
      <c r="L1132" s="30">
        <f ca="1">DB!T1126</f>
        <v>769</v>
      </c>
      <c r="M1132" s="30">
        <f ca="1">DB!U1126</f>
        <v>1098</v>
      </c>
      <c r="N1132" s="30" t="s">
        <v>37</v>
      </c>
      <c r="P1132" s="2"/>
      <c r="Q1132" s="2"/>
      <c r="R1132" s="2"/>
      <c r="S1132" s="2"/>
    </row>
    <row r="1133" spans="2:19" x14ac:dyDescent="0.35">
      <c r="B1133" s="30" t="s">
        <v>70</v>
      </c>
      <c r="C1133" s="30" t="s">
        <v>71</v>
      </c>
      <c r="D1133" s="30" t="s">
        <v>5</v>
      </c>
      <c r="E1133" s="30" t="s">
        <v>116</v>
      </c>
      <c r="F1133" s="30"/>
      <c r="G1133" s="30"/>
      <c r="H1133" s="30" t="s">
        <v>188</v>
      </c>
      <c r="I1133" s="30" t="s">
        <v>117</v>
      </c>
      <c r="J1133" s="30">
        <f ca="1">DB!R1127</f>
        <v>624</v>
      </c>
      <c r="K1133" s="30">
        <f ca="1">DB!S1127</f>
        <v>692</v>
      </c>
      <c r="L1133" s="30">
        <f ca="1">DB!T1127</f>
        <v>769</v>
      </c>
      <c r="M1133" s="30">
        <f ca="1">DB!U1127</f>
        <v>1098</v>
      </c>
      <c r="N1133" s="30" t="s">
        <v>37</v>
      </c>
      <c r="P1133" s="2"/>
      <c r="Q1133" s="2"/>
      <c r="R1133" s="2"/>
      <c r="S1133" s="2"/>
    </row>
    <row r="1134" spans="2:19" x14ac:dyDescent="0.35">
      <c r="B1134" s="30" t="s">
        <v>70</v>
      </c>
      <c r="C1134" s="30" t="s">
        <v>71</v>
      </c>
      <c r="D1134" s="30" t="s">
        <v>5</v>
      </c>
      <c r="E1134" s="30" t="s">
        <v>116</v>
      </c>
      <c r="F1134" s="30"/>
      <c r="G1134" s="30"/>
      <c r="H1134" s="30" t="s">
        <v>188</v>
      </c>
      <c r="I1134" s="30" t="s">
        <v>16</v>
      </c>
      <c r="J1134" s="30">
        <f ca="1">DB!R1128</f>
        <v>624</v>
      </c>
      <c r="K1134" s="30">
        <f ca="1">DB!S1128</f>
        <v>692</v>
      </c>
      <c r="L1134" s="30">
        <f ca="1">DB!T1128</f>
        <v>769</v>
      </c>
      <c r="M1134" s="30">
        <f ca="1">DB!U1128</f>
        <v>1098</v>
      </c>
      <c r="N1134" s="30" t="s">
        <v>37</v>
      </c>
      <c r="P1134" s="2"/>
      <c r="Q1134" s="2"/>
      <c r="R1134" s="2"/>
      <c r="S1134" s="2"/>
    </row>
    <row r="1135" spans="2:19" x14ac:dyDescent="0.35">
      <c r="B1135" s="30" t="s">
        <v>70</v>
      </c>
      <c r="C1135" s="30" t="s">
        <v>71</v>
      </c>
      <c r="D1135" s="30" t="s">
        <v>5</v>
      </c>
      <c r="E1135" s="30" t="s">
        <v>46</v>
      </c>
      <c r="F1135" s="30"/>
      <c r="G1135" s="30"/>
      <c r="H1135" s="30" t="s">
        <v>188</v>
      </c>
      <c r="I1135" s="30" t="s">
        <v>47</v>
      </c>
      <c r="J1135" s="30">
        <f ca="1">DB!R1129</f>
        <v>265</v>
      </c>
      <c r="K1135" s="30">
        <f ca="1">DB!S1129</f>
        <v>294</v>
      </c>
      <c r="L1135" s="30">
        <f ca="1">DB!T1129</f>
        <v>420</v>
      </c>
      <c r="M1135" s="30">
        <f ca="1">DB!U1129</f>
        <v>599</v>
      </c>
      <c r="N1135" s="30" t="s">
        <v>37</v>
      </c>
      <c r="P1135" s="2"/>
      <c r="Q1135" s="2"/>
      <c r="R1135" s="2"/>
      <c r="S1135" s="2"/>
    </row>
    <row r="1136" spans="2:19" x14ac:dyDescent="0.35">
      <c r="B1136" s="30" t="s">
        <v>70</v>
      </c>
      <c r="C1136" s="30" t="s">
        <v>71</v>
      </c>
      <c r="D1136" s="30" t="s">
        <v>6</v>
      </c>
      <c r="E1136" s="30" t="s">
        <v>36</v>
      </c>
      <c r="F1136" s="30"/>
      <c r="G1136" s="30"/>
      <c r="H1136" s="30" t="s">
        <v>188</v>
      </c>
      <c r="I1136" s="30" t="s">
        <v>9</v>
      </c>
      <c r="J1136" s="30">
        <f ca="1">DB!R1130</f>
        <v>678</v>
      </c>
      <c r="K1136" s="30">
        <f ca="1">DB!S1130</f>
        <v>752</v>
      </c>
      <c r="L1136" s="30">
        <f ca="1">DB!T1130</f>
        <v>835</v>
      </c>
      <c r="M1136" s="30">
        <f ca="1">DB!U1130</f>
        <v>1192</v>
      </c>
      <c r="N1136" s="30" t="s">
        <v>37</v>
      </c>
      <c r="P1136" s="2"/>
      <c r="Q1136" s="2"/>
      <c r="R1136" s="2"/>
      <c r="S1136" s="2"/>
    </row>
    <row r="1137" spans="2:19" x14ac:dyDescent="0.35">
      <c r="B1137" s="30" t="s">
        <v>70</v>
      </c>
      <c r="C1137" s="30" t="s">
        <v>71</v>
      </c>
      <c r="D1137" s="30" t="s">
        <v>6</v>
      </c>
      <c r="E1137" s="30" t="s">
        <v>36</v>
      </c>
      <c r="F1137" s="30"/>
      <c r="G1137" s="30"/>
      <c r="H1137" s="30" t="s">
        <v>188</v>
      </c>
      <c r="I1137" s="30" t="s">
        <v>106</v>
      </c>
      <c r="J1137" s="30">
        <f ca="1">DB!R1131</f>
        <v>678</v>
      </c>
      <c r="K1137" s="30">
        <f ca="1">DB!S1131</f>
        <v>752</v>
      </c>
      <c r="L1137" s="30">
        <f ca="1">DB!T1131</f>
        <v>835</v>
      </c>
      <c r="M1137" s="30">
        <f ca="1">DB!U1131</f>
        <v>1192</v>
      </c>
      <c r="N1137" s="30" t="s">
        <v>37</v>
      </c>
      <c r="P1137" s="2"/>
      <c r="Q1137" s="2"/>
      <c r="R1137" s="2"/>
      <c r="S1137" s="2"/>
    </row>
    <row r="1138" spans="2:19" x14ac:dyDescent="0.35">
      <c r="B1138" s="30" t="s">
        <v>70</v>
      </c>
      <c r="C1138" s="30" t="s">
        <v>71</v>
      </c>
      <c r="D1138" s="30" t="s">
        <v>6</v>
      </c>
      <c r="E1138" s="30" t="s">
        <v>36</v>
      </c>
      <c r="F1138" s="30"/>
      <c r="G1138" s="30"/>
      <c r="H1138" s="30" t="s">
        <v>188</v>
      </c>
      <c r="I1138" s="30" t="s">
        <v>107</v>
      </c>
      <c r="J1138" s="30">
        <f ca="1">DB!R1132</f>
        <v>678</v>
      </c>
      <c r="K1138" s="30">
        <f ca="1">DB!S1132</f>
        <v>752</v>
      </c>
      <c r="L1138" s="30">
        <f ca="1">DB!T1132</f>
        <v>835</v>
      </c>
      <c r="M1138" s="30">
        <f ca="1">DB!U1132</f>
        <v>1192</v>
      </c>
      <c r="N1138" s="30" t="s">
        <v>37</v>
      </c>
      <c r="P1138" s="2"/>
      <c r="Q1138" s="2"/>
      <c r="R1138" s="2"/>
      <c r="S1138" s="2"/>
    </row>
    <row r="1139" spans="2:19" x14ac:dyDescent="0.35">
      <c r="B1139" s="30" t="s">
        <v>70</v>
      </c>
      <c r="C1139" s="30" t="s">
        <v>71</v>
      </c>
      <c r="D1139" s="30" t="s">
        <v>6</v>
      </c>
      <c r="E1139" s="30" t="s">
        <v>36</v>
      </c>
      <c r="F1139" s="30"/>
      <c r="G1139" s="30"/>
      <c r="H1139" s="30" t="s">
        <v>188</v>
      </c>
      <c r="I1139" s="30" t="s">
        <v>108</v>
      </c>
      <c r="J1139" s="30">
        <f ca="1">DB!R1133</f>
        <v>678</v>
      </c>
      <c r="K1139" s="30">
        <f ca="1">DB!S1133</f>
        <v>752</v>
      </c>
      <c r="L1139" s="30">
        <f ca="1">DB!T1133</f>
        <v>835</v>
      </c>
      <c r="M1139" s="30">
        <f ca="1">DB!U1133</f>
        <v>1192</v>
      </c>
      <c r="N1139" s="30" t="s">
        <v>37</v>
      </c>
      <c r="P1139" s="2"/>
      <c r="Q1139" s="2"/>
      <c r="R1139" s="2"/>
      <c r="S1139" s="2"/>
    </row>
    <row r="1140" spans="2:19" x14ac:dyDescent="0.35">
      <c r="B1140" s="30" t="s">
        <v>70</v>
      </c>
      <c r="C1140" s="30" t="s">
        <v>71</v>
      </c>
      <c r="D1140" s="30" t="s">
        <v>6</v>
      </c>
      <c r="E1140" s="30" t="s">
        <v>38</v>
      </c>
      <c r="F1140" s="30"/>
      <c r="G1140" s="30"/>
      <c r="H1140" s="30" t="s">
        <v>188</v>
      </c>
      <c r="I1140" s="30" t="s">
        <v>10</v>
      </c>
      <c r="J1140" s="30">
        <f ca="1">DB!R1134</f>
        <v>854</v>
      </c>
      <c r="K1140" s="30">
        <f ca="1">DB!S1134</f>
        <v>948</v>
      </c>
      <c r="L1140" s="30">
        <f ca="1">DB!T1134</f>
        <v>1054</v>
      </c>
      <c r="M1140" s="30">
        <f ca="1">DB!U1134</f>
        <v>1209</v>
      </c>
      <c r="N1140" s="30" t="s">
        <v>37</v>
      </c>
      <c r="P1140" s="2"/>
      <c r="Q1140" s="2"/>
      <c r="R1140" s="2"/>
      <c r="S1140" s="2"/>
    </row>
    <row r="1141" spans="2:19" x14ac:dyDescent="0.35">
      <c r="B1141" s="30" t="s">
        <v>70</v>
      </c>
      <c r="C1141" s="30" t="s">
        <v>71</v>
      </c>
      <c r="D1141" s="30" t="s">
        <v>6</v>
      </c>
      <c r="E1141" s="30" t="s">
        <v>38</v>
      </c>
      <c r="F1141" s="30"/>
      <c r="G1141" s="30"/>
      <c r="H1141" s="30" t="s">
        <v>188</v>
      </c>
      <c r="I1141" s="30" t="s">
        <v>11</v>
      </c>
      <c r="J1141" s="30">
        <f ca="1">DB!R1135</f>
        <v>854</v>
      </c>
      <c r="K1141" s="30">
        <f ca="1">DB!S1135</f>
        <v>948</v>
      </c>
      <c r="L1141" s="30">
        <f ca="1">DB!T1135</f>
        <v>1054</v>
      </c>
      <c r="M1141" s="30">
        <f ca="1">DB!U1135</f>
        <v>1209</v>
      </c>
      <c r="N1141" s="30" t="s">
        <v>37</v>
      </c>
      <c r="P1141" s="2"/>
      <c r="Q1141" s="2"/>
      <c r="R1141" s="2"/>
      <c r="S1141" s="2"/>
    </row>
    <row r="1142" spans="2:19" x14ac:dyDescent="0.35">
      <c r="B1142" s="30" t="s">
        <v>70</v>
      </c>
      <c r="C1142" s="30" t="s">
        <v>71</v>
      </c>
      <c r="D1142" s="30" t="s">
        <v>6</v>
      </c>
      <c r="E1142" s="30" t="s">
        <v>38</v>
      </c>
      <c r="F1142" s="30"/>
      <c r="G1142" s="30"/>
      <c r="H1142" s="30" t="s">
        <v>188</v>
      </c>
      <c r="I1142" s="30" t="s">
        <v>109</v>
      </c>
      <c r="J1142" s="30">
        <f ca="1">DB!R1136</f>
        <v>854</v>
      </c>
      <c r="K1142" s="30">
        <f ca="1">DB!S1136</f>
        <v>948</v>
      </c>
      <c r="L1142" s="30">
        <f ca="1">DB!T1136</f>
        <v>1054</v>
      </c>
      <c r="M1142" s="30">
        <f ca="1">DB!U1136</f>
        <v>1209</v>
      </c>
      <c r="N1142" s="30" t="s">
        <v>37</v>
      </c>
      <c r="P1142" s="2"/>
      <c r="Q1142" s="2"/>
      <c r="R1142" s="2"/>
      <c r="S1142" s="2"/>
    </row>
    <row r="1143" spans="2:19" x14ac:dyDescent="0.35">
      <c r="B1143" s="30" t="s">
        <v>70</v>
      </c>
      <c r="C1143" s="30" t="s">
        <v>71</v>
      </c>
      <c r="D1143" s="30" t="s">
        <v>6</v>
      </c>
      <c r="E1143" s="30" t="s">
        <v>38</v>
      </c>
      <c r="F1143" s="30"/>
      <c r="G1143" s="30"/>
      <c r="H1143" s="30" t="s">
        <v>188</v>
      </c>
      <c r="I1143" s="30" t="s">
        <v>110</v>
      </c>
      <c r="J1143" s="30">
        <f ca="1">DB!R1137</f>
        <v>854</v>
      </c>
      <c r="K1143" s="30">
        <f ca="1">DB!S1137</f>
        <v>948</v>
      </c>
      <c r="L1143" s="30">
        <f ca="1">DB!T1137</f>
        <v>1054</v>
      </c>
      <c r="M1143" s="30">
        <f ca="1">DB!U1137</f>
        <v>1209</v>
      </c>
      <c r="N1143" s="30" t="s">
        <v>37</v>
      </c>
      <c r="P1143" s="2"/>
      <c r="Q1143" s="2"/>
      <c r="R1143" s="2"/>
      <c r="S1143" s="2"/>
    </row>
    <row r="1144" spans="2:19" x14ac:dyDescent="0.35">
      <c r="B1144" s="30" t="s">
        <v>70</v>
      </c>
      <c r="C1144" s="30" t="s">
        <v>71</v>
      </c>
      <c r="D1144" s="30" t="s">
        <v>6</v>
      </c>
      <c r="E1144" s="30" t="s">
        <v>39</v>
      </c>
      <c r="F1144" s="30"/>
      <c r="G1144" s="30"/>
      <c r="H1144" s="30" t="s">
        <v>188</v>
      </c>
      <c r="I1144" s="30" t="s">
        <v>111</v>
      </c>
      <c r="J1144" s="30">
        <f ca="1">DB!R1138</f>
        <v>800</v>
      </c>
      <c r="K1144" s="30">
        <f ca="1">DB!S1138</f>
        <v>889</v>
      </c>
      <c r="L1144" s="30">
        <f ca="1">DB!T1138</f>
        <v>987</v>
      </c>
      <c r="M1144" s="30">
        <f ca="1">DB!U1138</f>
        <v>1131</v>
      </c>
      <c r="N1144" s="30" t="s">
        <v>37</v>
      </c>
      <c r="P1144" s="2"/>
      <c r="Q1144" s="2"/>
      <c r="R1144" s="2"/>
      <c r="S1144" s="2"/>
    </row>
    <row r="1145" spans="2:19" x14ac:dyDescent="0.35">
      <c r="B1145" s="30" t="s">
        <v>70</v>
      </c>
      <c r="C1145" s="30" t="s">
        <v>71</v>
      </c>
      <c r="D1145" s="30" t="s">
        <v>6</v>
      </c>
      <c r="E1145" s="30" t="s">
        <v>39</v>
      </c>
      <c r="F1145" s="30"/>
      <c r="G1145" s="30"/>
      <c r="H1145" s="30" t="s">
        <v>188</v>
      </c>
      <c r="I1145" s="30" t="s">
        <v>112</v>
      </c>
      <c r="J1145" s="30">
        <f ca="1">DB!R1139</f>
        <v>800</v>
      </c>
      <c r="K1145" s="30">
        <f ca="1">DB!S1139</f>
        <v>889</v>
      </c>
      <c r="L1145" s="30">
        <f ca="1">DB!T1139</f>
        <v>987</v>
      </c>
      <c r="M1145" s="30">
        <f ca="1">DB!U1139</f>
        <v>1131</v>
      </c>
      <c r="N1145" s="30" t="s">
        <v>37</v>
      </c>
      <c r="P1145" s="2"/>
      <c r="Q1145" s="2"/>
      <c r="R1145" s="2"/>
      <c r="S1145" s="2"/>
    </row>
    <row r="1146" spans="2:19" x14ac:dyDescent="0.35">
      <c r="B1146" s="30" t="s">
        <v>70</v>
      </c>
      <c r="C1146" s="30" t="s">
        <v>71</v>
      </c>
      <c r="D1146" s="30" t="s">
        <v>6</v>
      </c>
      <c r="E1146" s="30" t="s">
        <v>39</v>
      </c>
      <c r="F1146" s="30"/>
      <c r="G1146" s="30"/>
      <c r="H1146" s="30" t="s">
        <v>188</v>
      </c>
      <c r="I1146" s="30" t="s">
        <v>12</v>
      </c>
      <c r="J1146" s="30">
        <f ca="1">DB!R1140</f>
        <v>800</v>
      </c>
      <c r="K1146" s="30">
        <f ca="1">DB!S1140</f>
        <v>889</v>
      </c>
      <c r="L1146" s="30">
        <f ca="1">DB!T1140</f>
        <v>987</v>
      </c>
      <c r="M1146" s="30">
        <f ca="1">DB!U1140</f>
        <v>1131</v>
      </c>
      <c r="N1146" s="30" t="s">
        <v>37</v>
      </c>
      <c r="P1146" s="2"/>
      <c r="Q1146" s="2"/>
      <c r="R1146" s="2"/>
      <c r="S1146" s="2"/>
    </row>
    <row r="1147" spans="2:19" x14ac:dyDescent="0.35">
      <c r="B1147" s="30" t="s">
        <v>70</v>
      </c>
      <c r="C1147" s="30" t="s">
        <v>71</v>
      </c>
      <c r="D1147" s="30" t="s">
        <v>6</v>
      </c>
      <c r="E1147" s="30" t="s">
        <v>39</v>
      </c>
      <c r="F1147" s="30"/>
      <c r="G1147" s="30"/>
      <c r="H1147" s="30" t="s">
        <v>188</v>
      </c>
      <c r="I1147" s="30" t="s">
        <v>13</v>
      </c>
      <c r="J1147" s="30">
        <f ca="1">DB!R1141</f>
        <v>800</v>
      </c>
      <c r="K1147" s="30">
        <f ca="1">DB!S1141</f>
        <v>889</v>
      </c>
      <c r="L1147" s="30">
        <f ca="1">DB!T1141</f>
        <v>987</v>
      </c>
      <c r="M1147" s="30">
        <f ca="1">DB!U1141</f>
        <v>1131</v>
      </c>
      <c r="N1147" s="30" t="s">
        <v>37</v>
      </c>
      <c r="P1147" s="2"/>
      <c r="Q1147" s="2"/>
      <c r="R1147" s="2"/>
      <c r="S1147" s="2"/>
    </row>
    <row r="1148" spans="2:19" x14ac:dyDescent="0.35">
      <c r="B1148" s="30" t="s">
        <v>70</v>
      </c>
      <c r="C1148" s="30" t="s">
        <v>71</v>
      </c>
      <c r="D1148" s="30" t="s">
        <v>6</v>
      </c>
      <c r="E1148" s="30" t="s">
        <v>113</v>
      </c>
      <c r="F1148" s="30"/>
      <c r="G1148" s="30"/>
      <c r="H1148" s="30" t="s">
        <v>188</v>
      </c>
      <c r="I1148" s="30" t="s">
        <v>40</v>
      </c>
      <c r="J1148" s="30">
        <f ca="1">DB!R1142</f>
        <v>724</v>
      </c>
      <c r="K1148" s="30">
        <f ca="1">DB!S1142</f>
        <v>804</v>
      </c>
      <c r="L1148" s="30">
        <f ca="1">DB!T1142</f>
        <v>893</v>
      </c>
      <c r="M1148" s="30">
        <f ca="1">DB!U1142</f>
        <v>1275</v>
      </c>
      <c r="N1148" s="30" t="s">
        <v>37</v>
      </c>
      <c r="P1148" s="2"/>
      <c r="Q1148" s="2"/>
      <c r="R1148" s="2"/>
      <c r="S1148" s="2"/>
    </row>
    <row r="1149" spans="2:19" x14ac:dyDescent="0.35">
      <c r="B1149" s="30" t="s">
        <v>70</v>
      </c>
      <c r="C1149" s="30" t="s">
        <v>71</v>
      </c>
      <c r="D1149" s="30" t="s">
        <v>6</v>
      </c>
      <c r="E1149" s="30" t="s">
        <v>113</v>
      </c>
      <c r="F1149" s="30"/>
      <c r="G1149" s="30"/>
      <c r="H1149" s="30" t="s">
        <v>188</v>
      </c>
      <c r="I1149" s="30" t="s">
        <v>41</v>
      </c>
      <c r="J1149" s="30">
        <f ca="1">DB!R1143</f>
        <v>724</v>
      </c>
      <c r="K1149" s="30">
        <f ca="1">DB!S1143</f>
        <v>804</v>
      </c>
      <c r="L1149" s="30">
        <f ca="1">DB!T1143</f>
        <v>893</v>
      </c>
      <c r="M1149" s="30">
        <f ca="1">DB!U1143</f>
        <v>1275</v>
      </c>
      <c r="N1149" s="30" t="s">
        <v>37</v>
      </c>
      <c r="P1149" s="2"/>
      <c r="Q1149" s="2"/>
      <c r="R1149" s="2"/>
      <c r="S1149" s="2"/>
    </row>
    <row r="1150" spans="2:19" x14ac:dyDescent="0.35">
      <c r="B1150" s="30" t="s">
        <v>70</v>
      </c>
      <c r="C1150" s="30" t="s">
        <v>71</v>
      </c>
      <c r="D1150" s="30" t="s">
        <v>6</v>
      </c>
      <c r="E1150" s="30" t="s">
        <v>113</v>
      </c>
      <c r="F1150" s="30"/>
      <c r="G1150" s="30"/>
      <c r="H1150" s="30" t="s">
        <v>188</v>
      </c>
      <c r="I1150" s="30" t="s">
        <v>42</v>
      </c>
      <c r="J1150" s="30">
        <f ca="1">DB!R1144</f>
        <v>724</v>
      </c>
      <c r="K1150" s="30">
        <f ca="1">DB!S1144</f>
        <v>804</v>
      </c>
      <c r="L1150" s="30">
        <f ca="1">DB!T1144</f>
        <v>893</v>
      </c>
      <c r="M1150" s="30">
        <f ca="1">DB!U1144</f>
        <v>1275</v>
      </c>
      <c r="N1150" s="30" t="s">
        <v>37</v>
      </c>
      <c r="P1150" s="2"/>
      <c r="Q1150" s="2"/>
      <c r="R1150" s="2"/>
      <c r="S1150" s="2"/>
    </row>
    <row r="1151" spans="2:19" x14ac:dyDescent="0.35">
      <c r="B1151" s="30" t="s">
        <v>70</v>
      </c>
      <c r="C1151" s="30" t="s">
        <v>71</v>
      </c>
      <c r="D1151" s="30" t="s">
        <v>6</v>
      </c>
      <c r="E1151" s="30" t="s">
        <v>113</v>
      </c>
      <c r="F1151" s="30"/>
      <c r="G1151" s="30"/>
      <c r="H1151" s="30" t="s">
        <v>188</v>
      </c>
      <c r="I1151" s="30" t="s">
        <v>43</v>
      </c>
      <c r="J1151" s="30">
        <f ca="1">DB!R1145</f>
        <v>724</v>
      </c>
      <c r="K1151" s="30">
        <f ca="1">DB!S1145</f>
        <v>804</v>
      </c>
      <c r="L1151" s="30">
        <f ca="1">DB!T1145</f>
        <v>893</v>
      </c>
      <c r="M1151" s="30">
        <f ca="1">DB!U1145</f>
        <v>1275</v>
      </c>
      <c r="N1151" s="30" t="s">
        <v>37</v>
      </c>
      <c r="P1151" s="2"/>
      <c r="Q1151" s="2"/>
      <c r="R1151" s="2"/>
      <c r="S1151" s="2"/>
    </row>
    <row r="1152" spans="2:19" x14ac:dyDescent="0.35">
      <c r="B1152" s="30" t="s">
        <v>70</v>
      </c>
      <c r="C1152" s="30" t="s">
        <v>71</v>
      </c>
      <c r="D1152" s="30" t="s">
        <v>6</v>
      </c>
      <c r="E1152" s="30" t="s">
        <v>113</v>
      </c>
      <c r="F1152" s="30"/>
      <c r="G1152" s="30"/>
      <c r="H1152" s="30" t="s">
        <v>188</v>
      </c>
      <c r="I1152" s="30" t="s">
        <v>44</v>
      </c>
      <c r="J1152" s="30">
        <f ca="1">DB!R1146</f>
        <v>724</v>
      </c>
      <c r="K1152" s="30">
        <f ca="1">DB!S1146</f>
        <v>804</v>
      </c>
      <c r="L1152" s="30">
        <f ca="1">DB!T1146</f>
        <v>893</v>
      </c>
      <c r="M1152" s="30">
        <f ca="1">DB!U1146</f>
        <v>1275</v>
      </c>
      <c r="N1152" s="30" t="s">
        <v>37</v>
      </c>
      <c r="P1152" s="2"/>
      <c r="Q1152" s="2"/>
      <c r="R1152" s="2"/>
      <c r="S1152" s="2"/>
    </row>
    <row r="1153" spans="2:19" x14ac:dyDescent="0.35">
      <c r="B1153" s="30" t="s">
        <v>70</v>
      </c>
      <c r="C1153" s="30" t="s">
        <v>71</v>
      </c>
      <c r="D1153" s="30" t="s">
        <v>6</v>
      </c>
      <c r="E1153" s="30" t="s">
        <v>114</v>
      </c>
      <c r="F1153" s="30"/>
      <c r="G1153" s="30"/>
      <c r="H1153" s="30" t="s">
        <v>188</v>
      </c>
      <c r="I1153" s="30" t="s">
        <v>14</v>
      </c>
      <c r="J1153" s="30">
        <f ca="1">DB!R1147</f>
        <v>545</v>
      </c>
      <c r="K1153" s="30">
        <f ca="1">DB!S1147</f>
        <v>605</v>
      </c>
      <c r="L1153" s="30">
        <f ca="1">DB!T1147</f>
        <v>671</v>
      </c>
      <c r="M1153" s="30">
        <f ca="1">DB!U1147</f>
        <v>957</v>
      </c>
      <c r="N1153" s="30" t="s">
        <v>37</v>
      </c>
      <c r="P1153" s="2"/>
      <c r="Q1153" s="2"/>
      <c r="R1153" s="2"/>
      <c r="S1153" s="2"/>
    </row>
    <row r="1154" spans="2:19" x14ac:dyDescent="0.35">
      <c r="B1154" s="30" t="s">
        <v>70</v>
      </c>
      <c r="C1154" s="30" t="s">
        <v>71</v>
      </c>
      <c r="D1154" s="30" t="s">
        <v>6</v>
      </c>
      <c r="E1154" s="30" t="s">
        <v>114</v>
      </c>
      <c r="F1154" s="30"/>
      <c r="G1154" s="30"/>
      <c r="H1154" s="30" t="s">
        <v>188</v>
      </c>
      <c r="I1154" s="30" t="s">
        <v>115</v>
      </c>
      <c r="J1154" s="30">
        <f ca="1">DB!R1148</f>
        <v>545</v>
      </c>
      <c r="K1154" s="30">
        <f ca="1">DB!S1148</f>
        <v>605</v>
      </c>
      <c r="L1154" s="30">
        <f ca="1">DB!T1148</f>
        <v>671</v>
      </c>
      <c r="M1154" s="30">
        <f ca="1">DB!U1148</f>
        <v>957</v>
      </c>
      <c r="N1154" s="30" t="s">
        <v>37</v>
      </c>
      <c r="P1154" s="2"/>
      <c r="Q1154" s="2"/>
      <c r="R1154" s="2"/>
      <c r="S1154" s="2"/>
    </row>
    <row r="1155" spans="2:19" x14ac:dyDescent="0.35">
      <c r="B1155" s="30" t="s">
        <v>70</v>
      </c>
      <c r="C1155" s="30" t="s">
        <v>71</v>
      </c>
      <c r="D1155" s="30" t="s">
        <v>6</v>
      </c>
      <c r="E1155" s="30" t="s">
        <v>114</v>
      </c>
      <c r="F1155" s="30"/>
      <c r="G1155" s="30"/>
      <c r="H1155" s="30" t="s">
        <v>188</v>
      </c>
      <c r="I1155" s="30" t="s">
        <v>15</v>
      </c>
      <c r="J1155" s="30">
        <f ca="1">DB!R1149</f>
        <v>545</v>
      </c>
      <c r="K1155" s="30">
        <f ca="1">DB!S1149</f>
        <v>605</v>
      </c>
      <c r="L1155" s="30">
        <f ca="1">DB!T1149</f>
        <v>671</v>
      </c>
      <c r="M1155" s="30">
        <f ca="1">DB!U1149</f>
        <v>957</v>
      </c>
      <c r="N1155" s="30" t="s">
        <v>37</v>
      </c>
      <c r="P1155" s="2"/>
      <c r="Q1155" s="2"/>
      <c r="R1155" s="2"/>
      <c r="S1155" s="2"/>
    </row>
    <row r="1156" spans="2:19" x14ac:dyDescent="0.35">
      <c r="B1156" s="30" t="s">
        <v>70</v>
      </c>
      <c r="C1156" s="30" t="s">
        <v>71</v>
      </c>
      <c r="D1156" s="30" t="s">
        <v>6</v>
      </c>
      <c r="E1156" s="30" t="s">
        <v>116</v>
      </c>
      <c r="F1156" s="30"/>
      <c r="G1156" s="30"/>
      <c r="H1156" s="30" t="s">
        <v>188</v>
      </c>
      <c r="I1156" s="30" t="s">
        <v>45</v>
      </c>
      <c r="J1156" s="30">
        <f ca="1">DB!R1150</f>
        <v>624</v>
      </c>
      <c r="K1156" s="30">
        <f ca="1">DB!S1150</f>
        <v>692</v>
      </c>
      <c r="L1156" s="30">
        <f ca="1">DB!T1150</f>
        <v>769</v>
      </c>
      <c r="M1156" s="30">
        <f ca="1">DB!U1150</f>
        <v>1098</v>
      </c>
      <c r="N1156" s="30" t="s">
        <v>37</v>
      </c>
      <c r="P1156" s="2"/>
      <c r="Q1156" s="2"/>
      <c r="R1156" s="2"/>
      <c r="S1156" s="2"/>
    </row>
    <row r="1157" spans="2:19" x14ac:dyDescent="0.35">
      <c r="B1157" s="30" t="s">
        <v>70</v>
      </c>
      <c r="C1157" s="30" t="s">
        <v>71</v>
      </c>
      <c r="D1157" s="30" t="s">
        <v>6</v>
      </c>
      <c r="E1157" s="30" t="s">
        <v>116</v>
      </c>
      <c r="F1157" s="30"/>
      <c r="G1157" s="30"/>
      <c r="H1157" s="30" t="s">
        <v>188</v>
      </c>
      <c r="I1157" s="30" t="s">
        <v>117</v>
      </c>
      <c r="J1157" s="30">
        <f ca="1">DB!R1151</f>
        <v>624</v>
      </c>
      <c r="K1157" s="30">
        <f ca="1">DB!S1151</f>
        <v>692</v>
      </c>
      <c r="L1157" s="30">
        <f ca="1">DB!T1151</f>
        <v>769</v>
      </c>
      <c r="M1157" s="30">
        <f ca="1">DB!U1151</f>
        <v>1098</v>
      </c>
      <c r="N1157" s="30" t="s">
        <v>37</v>
      </c>
      <c r="P1157" s="2"/>
      <c r="Q1157" s="2"/>
      <c r="R1157" s="2"/>
      <c r="S1157" s="2"/>
    </row>
    <row r="1158" spans="2:19" x14ac:dyDescent="0.35">
      <c r="B1158" s="30" t="s">
        <v>70</v>
      </c>
      <c r="C1158" s="30" t="s">
        <v>71</v>
      </c>
      <c r="D1158" s="30" t="s">
        <v>6</v>
      </c>
      <c r="E1158" s="30" t="s">
        <v>116</v>
      </c>
      <c r="F1158" s="30"/>
      <c r="G1158" s="30"/>
      <c r="H1158" s="30" t="s">
        <v>188</v>
      </c>
      <c r="I1158" s="30" t="s">
        <v>16</v>
      </c>
      <c r="J1158" s="30">
        <f ca="1">DB!R1152</f>
        <v>624</v>
      </c>
      <c r="K1158" s="30">
        <f ca="1">DB!S1152</f>
        <v>692</v>
      </c>
      <c r="L1158" s="30">
        <f ca="1">DB!T1152</f>
        <v>769</v>
      </c>
      <c r="M1158" s="30">
        <f ca="1">DB!U1152</f>
        <v>1098</v>
      </c>
      <c r="N1158" s="30" t="s">
        <v>37</v>
      </c>
      <c r="P1158" s="2"/>
      <c r="Q1158" s="2"/>
      <c r="R1158" s="2"/>
      <c r="S1158" s="2"/>
    </row>
    <row r="1159" spans="2:19" x14ac:dyDescent="0.35">
      <c r="B1159" s="30" t="s">
        <v>70</v>
      </c>
      <c r="C1159" s="30" t="s">
        <v>71</v>
      </c>
      <c r="D1159" s="30" t="s">
        <v>6</v>
      </c>
      <c r="E1159" s="30" t="s">
        <v>46</v>
      </c>
      <c r="F1159" s="30"/>
      <c r="G1159" s="30"/>
      <c r="H1159" s="30" t="s">
        <v>188</v>
      </c>
      <c r="I1159" s="30" t="s">
        <v>47</v>
      </c>
      <c r="J1159" s="30">
        <f ca="1">DB!R1153</f>
        <v>265</v>
      </c>
      <c r="K1159" s="30">
        <f ca="1">DB!S1153</f>
        <v>294</v>
      </c>
      <c r="L1159" s="30">
        <f ca="1">DB!T1153</f>
        <v>420</v>
      </c>
      <c r="M1159" s="30">
        <f ca="1">DB!U1153</f>
        <v>599</v>
      </c>
      <c r="N1159" s="30" t="s">
        <v>37</v>
      </c>
      <c r="P1159" s="2"/>
      <c r="Q1159" s="2"/>
      <c r="R1159" s="2"/>
      <c r="S1159" s="2"/>
    </row>
    <row r="1160" spans="2:19" x14ac:dyDescent="0.35">
      <c r="B1160" s="30" t="s">
        <v>70</v>
      </c>
      <c r="C1160" s="30" t="s">
        <v>71</v>
      </c>
      <c r="D1160" s="30" t="s">
        <v>7</v>
      </c>
      <c r="E1160" s="30" t="s">
        <v>36</v>
      </c>
      <c r="F1160" s="30"/>
      <c r="G1160" s="30"/>
      <c r="H1160" s="30" t="s">
        <v>188</v>
      </c>
      <c r="I1160" s="30" t="s">
        <v>9</v>
      </c>
      <c r="J1160" s="30">
        <f ca="1">DB!R1154</f>
        <v>678</v>
      </c>
      <c r="K1160" s="30">
        <f ca="1">DB!S1154</f>
        <v>752</v>
      </c>
      <c r="L1160" s="30">
        <f ca="1">DB!T1154</f>
        <v>835</v>
      </c>
      <c r="M1160" s="30">
        <f ca="1">DB!U1154</f>
        <v>1192</v>
      </c>
      <c r="N1160" s="30" t="s">
        <v>37</v>
      </c>
      <c r="P1160" s="2"/>
      <c r="Q1160" s="2"/>
      <c r="R1160" s="2"/>
      <c r="S1160" s="2"/>
    </row>
    <row r="1161" spans="2:19" x14ac:dyDescent="0.35">
      <c r="B1161" s="30" t="s">
        <v>70</v>
      </c>
      <c r="C1161" s="30" t="s">
        <v>71</v>
      </c>
      <c r="D1161" s="30" t="s">
        <v>7</v>
      </c>
      <c r="E1161" s="30" t="s">
        <v>36</v>
      </c>
      <c r="F1161" s="30"/>
      <c r="G1161" s="30"/>
      <c r="H1161" s="30" t="s">
        <v>188</v>
      </c>
      <c r="I1161" s="30" t="s">
        <v>106</v>
      </c>
      <c r="J1161" s="30">
        <f ca="1">DB!R1155</f>
        <v>678</v>
      </c>
      <c r="K1161" s="30">
        <f ca="1">DB!S1155</f>
        <v>752</v>
      </c>
      <c r="L1161" s="30">
        <f ca="1">DB!T1155</f>
        <v>835</v>
      </c>
      <c r="M1161" s="30">
        <f ca="1">DB!U1155</f>
        <v>1192</v>
      </c>
      <c r="N1161" s="30" t="s">
        <v>37</v>
      </c>
      <c r="P1161" s="2"/>
      <c r="Q1161" s="2"/>
      <c r="R1161" s="2"/>
      <c r="S1161" s="2"/>
    </row>
    <row r="1162" spans="2:19" x14ac:dyDescent="0.35">
      <c r="B1162" s="30" t="s">
        <v>70</v>
      </c>
      <c r="C1162" s="30" t="s">
        <v>71</v>
      </c>
      <c r="D1162" s="30" t="s">
        <v>7</v>
      </c>
      <c r="E1162" s="30" t="s">
        <v>36</v>
      </c>
      <c r="F1162" s="30"/>
      <c r="G1162" s="30"/>
      <c r="H1162" s="30" t="s">
        <v>188</v>
      </c>
      <c r="I1162" s="30" t="s">
        <v>107</v>
      </c>
      <c r="J1162" s="30">
        <f ca="1">DB!R1156</f>
        <v>678</v>
      </c>
      <c r="K1162" s="30">
        <f ca="1">DB!S1156</f>
        <v>752</v>
      </c>
      <c r="L1162" s="30">
        <f ca="1">DB!T1156</f>
        <v>835</v>
      </c>
      <c r="M1162" s="30">
        <f ca="1">DB!U1156</f>
        <v>1192</v>
      </c>
      <c r="N1162" s="30" t="s">
        <v>37</v>
      </c>
      <c r="P1162" s="2"/>
      <c r="Q1162" s="2"/>
      <c r="R1162" s="2"/>
      <c r="S1162" s="2"/>
    </row>
    <row r="1163" spans="2:19" x14ac:dyDescent="0.35">
      <c r="B1163" s="30" t="s">
        <v>70</v>
      </c>
      <c r="C1163" s="30" t="s">
        <v>71</v>
      </c>
      <c r="D1163" s="30" t="s">
        <v>7</v>
      </c>
      <c r="E1163" s="30" t="s">
        <v>36</v>
      </c>
      <c r="F1163" s="30"/>
      <c r="G1163" s="30"/>
      <c r="H1163" s="30" t="s">
        <v>188</v>
      </c>
      <c r="I1163" s="30" t="s">
        <v>108</v>
      </c>
      <c r="J1163" s="30">
        <f ca="1">DB!R1157</f>
        <v>678</v>
      </c>
      <c r="K1163" s="30">
        <f ca="1">DB!S1157</f>
        <v>752</v>
      </c>
      <c r="L1163" s="30">
        <f ca="1">DB!T1157</f>
        <v>835</v>
      </c>
      <c r="M1163" s="30">
        <f ca="1">DB!U1157</f>
        <v>1192</v>
      </c>
      <c r="N1163" s="30" t="s">
        <v>37</v>
      </c>
      <c r="P1163" s="2"/>
      <c r="Q1163" s="2"/>
      <c r="R1163" s="2"/>
      <c r="S1163" s="2"/>
    </row>
    <row r="1164" spans="2:19" x14ac:dyDescent="0.35">
      <c r="B1164" s="30" t="s">
        <v>70</v>
      </c>
      <c r="C1164" s="30" t="s">
        <v>71</v>
      </c>
      <c r="D1164" s="30" t="s">
        <v>7</v>
      </c>
      <c r="E1164" s="30" t="s">
        <v>38</v>
      </c>
      <c r="F1164" s="30"/>
      <c r="G1164" s="30"/>
      <c r="H1164" s="30" t="s">
        <v>188</v>
      </c>
      <c r="I1164" s="30" t="s">
        <v>10</v>
      </c>
      <c r="J1164" s="30">
        <f ca="1">DB!R1158</f>
        <v>854</v>
      </c>
      <c r="K1164" s="30">
        <f ca="1">DB!S1158</f>
        <v>948</v>
      </c>
      <c r="L1164" s="30">
        <f ca="1">DB!T1158</f>
        <v>1054</v>
      </c>
      <c r="M1164" s="30">
        <f ca="1">DB!U1158</f>
        <v>1209</v>
      </c>
      <c r="N1164" s="30" t="s">
        <v>37</v>
      </c>
      <c r="P1164" s="2"/>
      <c r="Q1164" s="2"/>
      <c r="R1164" s="2"/>
      <c r="S1164" s="2"/>
    </row>
    <row r="1165" spans="2:19" x14ac:dyDescent="0.35">
      <c r="B1165" s="30" t="s">
        <v>70</v>
      </c>
      <c r="C1165" s="30" t="s">
        <v>71</v>
      </c>
      <c r="D1165" s="30" t="s">
        <v>7</v>
      </c>
      <c r="E1165" s="30" t="s">
        <v>38</v>
      </c>
      <c r="F1165" s="30"/>
      <c r="G1165" s="30"/>
      <c r="H1165" s="30" t="s">
        <v>188</v>
      </c>
      <c r="I1165" s="30" t="s">
        <v>11</v>
      </c>
      <c r="J1165" s="30">
        <f ca="1">DB!R1159</f>
        <v>854</v>
      </c>
      <c r="K1165" s="30">
        <f ca="1">DB!S1159</f>
        <v>948</v>
      </c>
      <c r="L1165" s="30">
        <f ca="1">DB!T1159</f>
        <v>1054</v>
      </c>
      <c r="M1165" s="30">
        <f ca="1">DB!U1159</f>
        <v>1209</v>
      </c>
      <c r="N1165" s="30" t="s">
        <v>37</v>
      </c>
      <c r="P1165" s="2"/>
      <c r="Q1165" s="2"/>
      <c r="R1165" s="2"/>
      <c r="S1165" s="2"/>
    </row>
    <row r="1166" spans="2:19" x14ac:dyDescent="0.35">
      <c r="B1166" s="30" t="s">
        <v>70</v>
      </c>
      <c r="C1166" s="30" t="s">
        <v>71</v>
      </c>
      <c r="D1166" s="30" t="s">
        <v>7</v>
      </c>
      <c r="E1166" s="30" t="s">
        <v>38</v>
      </c>
      <c r="F1166" s="30"/>
      <c r="G1166" s="30"/>
      <c r="H1166" s="30" t="s">
        <v>188</v>
      </c>
      <c r="I1166" s="30" t="s">
        <v>109</v>
      </c>
      <c r="J1166" s="30">
        <f ca="1">DB!R1160</f>
        <v>854</v>
      </c>
      <c r="K1166" s="30">
        <f ca="1">DB!S1160</f>
        <v>948</v>
      </c>
      <c r="L1166" s="30">
        <f ca="1">DB!T1160</f>
        <v>1054</v>
      </c>
      <c r="M1166" s="30">
        <f ca="1">DB!U1160</f>
        <v>1209</v>
      </c>
      <c r="N1166" s="30" t="s">
        <v>37</v>
      </c>
      <c r="P1166" s="2"/>
      <c r="Q1166" s="2"/>
      <c r="R1166" s="2"/>
      <c r="S1166" s="2"/>
    </row>
    <row r="1167" spans="2:19" x14ac:dyDescent="0.35">
      <c r="B1167" s="30" t="s">
        <v>70</v>
      </c>
      <c r="C1167" s="30" t="s">
        <v>71</v>
      </c>
      <c r="D1167" s="30" t="s">
        <v>7</v>
      </c>
      <c r="E1167" s="30" t="s">
        <v>38</v>
      </c>
      <c r="F1167" s="30"/>
      <c r="G1167" s="30"/>
      <c r="H1167" s="30" t="s">
        <v>188</v>
      </c>
      <c r="I1167" s="30" t="s">
        <v>110</v>
      </c>
      <c r="J1167" s="30">
        <f ca="1">DB!R1161</f>
        <v>854</v>
      </c>
      <c r="K1167" s="30">
        <f ca="1">DB!S1161</f>
        <v>948</v>
      </c>
      <c r="L1167" s="30">
        <f ca="1">DB!T1161</f>
        <v>1054</v>
      </c>
      <c r="M1167" s="30">
        <f ca="1">DB!U1161</f>
        <v>1209</v>
      </c>
      <c r="N1167" s="30" t="s">
        <v>37</v>
      </c>
      <c r="P1167" s="2"/>
      <c r="Q1167" s="2"/>
      <c r="R1167" s="2"/>
      <c r="S1167" s="2"/>
    </row>
    <row r="1168" spans="2:19" x14ac:dyDescent="0.35">
      <c r="B1168" s="30" t="s">
        <v>70</v>
      </c>
      <c r="C1168" s="30" t="s">
        <v>71</v>
      </c>
      <c r="D1168" s="30" t="s">
        <v>7</v>
      </c>
      <c r="E1168" s="30" t="s">
        <v>39</v>
      </c>
      <c r="F1168" s="30"/>
      <c r="G1168" s="30"/>
      <c r="H1168" s="30" t="s">
        <v>188</v>
      </c>
      <c r="I1168" s="30" t="s">
        <v>111</v>
      </c>
      <c r="J1168" s="30">
        <f ca="1">DB!R1162</f>
        <v>800</v>
      </c>
      <c r="K1168" s="30">
        <f ca="1">DB!S1162</f>
        <v>889</v>
      </c>
      <c r="L1168" s="30">
        <f ca="1">DB!T1162</f>
        <v>987</v>
      </c>
      <c r="M1168" s="30">
        <f ca="1">DB!U1162</f>
        <v>1131</v>
      </c>
      <c r="N1168" s="30" t="s">
        <v>37</v>
      </c>
      <c r="P1168" s="2"/>
      <c r="Q1168" s="2"/>
      <c r="R1168" s="2"/>
      <c r="S1168" s="2"/>
    </row>
    <row r="1169" spans="2:19" x14ac:dyDescent="0.35">
      <c r="B1169" s="30" t="s">
        <v>70</v>
      </c>
      <c r="C1169" s="30" t="s">
        <v>71</v>
      </c>
      <c r="D1169" s="30" t="s">
        <v>7</v>
      </c>
      <c r="E1169" s="30" t="s">
        <v>39</v>
      </c>
      <c r="F1169" s="30"/>
      <c r="G1169" s="30"/>
      <c r="H1169" s="30" t="s">
        <v>188</v>
      </c>
      <c r="I1169" s="30" t="s">
        <v>112</v>
      </c>
      <c r="J1169" s="30">
        <f ca="1">DB!R1163</f>
        <v>800</v>
      </c>
      <c r="K1169" s="30">
        <f ca="1">DB!S1163</f>
        <v>889</v>
      </c>
      <c r="L1169" s="30">
        <f ca="1">DB!T1163</f>
        <v>987</v>
      </c>
      <c r="M1169" s="30">
        <f ca="1">DB!U1163</f>
        <v>1131</v>
      </c>
      <c r="N1169" s="30" t="s">
        <v>37</v>
      </c>
      <c r="P1169" s="2"/>
      <c r="Q1169" s="2"/>
      <c r="R1169" s="2"/>
      <c r="S1169" s="2"/>
    </row>
    <row r="1170" spans="2:19" x14ac:dyDescent="0.35">
      <c r="B1170" s="30" t="s">
        <v>70</v>
      </c>
      <c r="C1170" s="30" t="s">
        <v>71</v>
      </c>
      <c r="D1170" s="30" t="s">
        <v>7</v>
      </c>
      <c r="E1170" s="30" t="s">
        <v>39</v>
      </c>
      <c r="F1170" s="30"/>
      <c r="G1170" s="30"/>
      <c r="H1170" s="30" t="s">
        <v>188</v>
      </c>
      <c r="I1170" s="30" t="s">
        <v>12</v>
      </c>
      <c r="J1170" s="30">
        <f ca="1">DB!R1164</f>
        <v>800</v>
      </c>
      <c r="K1170" s="30">
        <f ca="1">DB!S1164</f>
        <v>889</v>
      </c>
      <c r="L1170" s="30">
        <f ca="1">DB!T1164</f>
        <v>987</v>
      </c>
      <c r="M1170" s="30">
        <f ca="1">DB!U1164</f>
        <v>1131</v>
      </c>
      <c r="N1170" s="30" t="s">
        <v>37</v>
      </c>
      <c r="P1170" s="2"/>
      <c r="Q1170" s="2"/>
      <c r="R1170" s="2"/>
      <c r="S1170" s="2"/>
    </row>
    <row r="1171" spans="2:19" x14ac:dyDescent="0.35">
      <c r="B1171" s="30" t="s">
        <v>70</v>
      </c>
      <c r="C1171" s="30" t="s">
        <v>71</v>
      </c>
      <c r="D1171" s="30" t="s">
        <v>7</v>
      </c>
      <c r="E1171" s="30" t="s">
        <v>39</v>
      </c>
      <c r="F1171" s="30"/>
      <c r="G1171" s="30"/>
      <c r="H1171" s="30" t="s">
        <v>188</v>
      </c>
      <c r="I1171" s="30" t="s">
        <v>13</v>
      </c>
      <c r="J1171" s="30">
        <f ca="1">DB!R1165</f>
        <v>800</v>
      </c>
      <c r="K1171" s="30">
        <f ca="1">DB!S1165</f>
        <v>889</v>
      </c>
      <c r="L1171" s="30">
        <f ca="1">DB!T1165</f>
        <v>987</v>
      </c>
      <c r="M1171" s="30">
        <f ca="1">DB!U1165</f>
        <v>1131</v>
      </c>
      <c r="N1171" s="30" t="s">
        <v>37</v>
      </c>
      <c r="P1171" s="2"/>
      <c r="Q1171" s="2"/>
      <c r="R1171" s="2"/>
      <c r="S1171" s="2"/>
    </row>
    <row r="1172" spans="2:19" x14ac:dyDescent="0.35">
      <c r="B1172" s="30" t="s">
        <v>70</v>
      </c>
      <c r="C1172" s="30" t="s">
        <v>71</v>
      </c>
      <c r="D1172" s="30" t="s">
        <v>7</v>
      </c>
      <c r="E1172" s="30" t="s">
        <v>113</v>
      </c>
      <c r="F1172" s="30"/>
      <c r="G1172" s="30"/>
      <c r="H1172" s="30" t="s">
        <v>188</v>
      </c>
      <c r="I1172" s="30" t="s">
        <v>40</v>
      </c>
      <c r="J1172" s="30">
        <f ca="1">DB!R1166</f>
        <v>724</v>
      </c>
      <c r="K1172" s="30">
        <f ca="1">DB!S1166</f>
        <v>804</v>
      </c>
      <c r="L1172" s="30">
        <f ca="1">DB!T1166</f>
        <v>893</v>
      </c>
      <c r="M1172" s="30">
        <f ca="1">DB!U1166</f>
        <v>1275</v>
      </c>
      <c r="N1172" s="30" t="s">
        <v>37</v>
      </c>
      <c r="P1172" s="2"/>
      <c r="Q1172" s="2"/>
      <c r="R1172" s="2"/>
      <c r="S1172" s="2"/>
    </row>
    <row r="1173" spans="2:19" x14ac:dyDescent="0.35">
      <c r="B1173" s="30" t="s">
        <v>70</v>
      </c>
      <c r="C1173" s="30" t="s">
        <v>71</v>
      </c>
      <c r="D1173" s="30" t="s">
        <v>7</v>
      </c>
      <c r="E1173" s="30" t="s">
        <v>113</v>
      </c>
      <c r="F1173" s="30"/>
      <c r="G1173" s="30"/>
      <c r="H1173" s="30" t="s">
        <v>188</v>
      </c>
      <c r="I1173" s="30" t="s">
        <v>41</v>
      </c>
      <c r="J1173" s="30">
        <f ca="1">DB!R1167</f>
        <v>724</v>
      </c>
      <c r="K1173" s="30">
        <f ca="1">DB!S1167</f>
        <v>804</v>
      </c>
      <c r="L1173" s="30">
        <f ca="1">DB!T1167</f>
        <v>893</v>
      </c>
      <c r="M1173" s="30">
        <f ca="1">DB!U1167</f>
        <v>1275</v>
      </c>
      <c r="N1173" s="30" t="s">
        <v>37</v>
      </c>
      <c r="P1173" s="2"/>
      <c r="Q1173" s="2"/>
      <c r="R1173" s="2"/>
      <c r="S1173" s="2"/>
    </row>
    <row r="1174" spans="2:19" x14ac:dyDescent="0.35">
      <c r="B1174" s="30" t="s">
        <v>70</v>
      </c>
      <c r="C1174" s="30" t="s">
        <v>71</v>
      </c>
      <c r="D1174" s="30" t="s">
        <v>7</v>
      </c>
      <c r="E1174" s="30" t="s">
        <v>113</v>
      </c>
      <c r="F1174" s="30"/>
      <c r="G1174" s="30"/>
      <c r="H1174" s="30" t="s">
        <v>188</v>
      </c>
      <c r="I1174" s="30" t="s">
        <v>42</v>
      </c>
      <c r="J1174" s="30">
        <f ca="1">DB!R1168</f>
        <v>724</v>
      </c>
      <c r="K1174" s="30">
        <f ca="1">DB!S1168</f>
        <v>804</v>
      </c>
      <c r="L1174" s="30">
        <f ca="1">DB!T1168</f>
        <v>893</v>
      </c>
      <c r="M1174" s="30">
        <f ca="1">DB!U1168</f>
        <v>1275</v>
      </c>
      <c r="N1174" s="30" t="s">
        <v>37</v>
      </c>
      <c r="P1174" s="2"/>
      <c r="Q1174" s="2"/>
      <c r="R1174" s="2"/>
      <c r="S1174" s="2"/>
    </row>
    <row r="1175" spans="2:19" x14ac:dyDescent="0.35">
      <c r="B1175" s="30" t="s">
        <v>70</v>
      </c>
      <c r="C1175" s="30" t="s">
        <v>71</v>
      </c>
      <c r="D1175" s="30" t="s">
        <v>7</v>
      </c>
      <c r="E1175" s="30" t="s">
        <v>113</v>
      </c>
      <c r="F1175" s="30"/>
      <c r="G1175" s="30"/>
      <c r="H1175" s="30" t="s">
        <v>188</v>
      </c>
      <c r="I1175" s="30" t="s">
        <v>43</v>
      </c>
      <c r="J1175" s="30">
        <f ca="1">DB!R1169</f>
        <v>724</v>
      </c>
      <c r="K1175" s="30">
        <f ca="1">DB!S1169</f>
        <v>804</v>
      </c>
      <c r="L1175" s="30">
        <f ca="1">DB!T1169</f>
        <v>893</v>
      </c>
      <c r="M1175" s="30">
        <f ca="1">DB!U1169</f>
        <v>1275</v>
      </c>
      <c r="N1175" s="30" t="s">
        <v>37</v>
      </c>
      <c r="P1175" s="2"/>
      <c r="Q1175" s="2"/>
      <c r="R1175" s="2"/>
      <c r="S1175" s="2"/>
    </row>
    <row r="1176" spans="2:19" x14ac:dyDescent="0.35">
      <c r="B1176" s="30" t="s">
        <v>70</v>
      </c>
      <c r="C1176" s="30" t="s">
        <v>71</v>
      </c>
      <c r="D1176" s="30" t="s">
        <v>7</v>
      </c>
      <c r="E1176" s="30" t="s">
        <v>113</v>
      </c>
      <c r="F1176" s="30"/>
      <c r="G1176" s="30"/>
      <c r="H1176" s="30" t="s">
        <v>188</v>
      </c>
      <c r="I1176" s="30" t="s">
        <v>44</v>
      </c>
      <c r="J1176" s="30">
        <f ca="1">DB!R1170</f>
        <v>724</v>
      </c>
      <c r="K1176" s="30">
        <f ca="1">DB!S1170</f>
        <v>804</v>
      </c>
      <c r="L1176" s="30">
        <f ca="1">DB!T1170</f>
        <v>893</v>
      </c>
      <c r="M1176" s="30">
        <f ca="1">DB!U1170</f>
        <v>1275</v>
      </c>
      <c r="N1176" s="30" t="s">
        <v>37</v>
      </c>
      <c r="P1176" s="2"/>
      <c r="Q1176" s="2"/>
      <c r="R1176" s="2"/>
      <c r="S1176" s="2"/>
    </row>
    <row r="1177" spans="2:19" x14ac:dyDescent="0.35">
      <c r="B1177" s="30" t="s">
        <v>70</v>
      </c>
      <c r="C1177" s="30" t="s">
        <v>71</v>
      </c>
      <c r="D1177" s="30" t="s">
        <v>7</v>
      </c>
      <c r="E1177" s="30" t="s">
        <v>114</v>
      </c>
      <c r="F1177" s="30"/>
      <c r="G1177" s="30"/>
      <c r="H1177" s="30" t="s">
        <v>188</v>
      </c>
      <c r="I1177" s="30" t="s">
        <v>14</v>
      </c>
      <c r="J1177" s="30">
        <f ca="1">DB!R1171</f>
        <v>545</v>
      </c>
      <c r="K1177" s="30">
        <f ca="1">DB!S1171</f>
        <v>605</v>
      </c>
      <c r="L1177" s="30">
        <f ca="1">DB!T1171</f>
        <v>671</v>
      </c>
      <c r="M1177" s="30">
        <f ca="1">DB!U1171</f>
        <v>957</v>
      </c>
      <c r="N1177" s="30" t="s">
        <v>37</v>
      </c>
      <c r="P1177" s="2"/>
      <c r="Q1177" s="2"/>
      <c r="R1177" s="2"/>
      <c r="S1177" s="2"/>
    </row>
    <row r="1178" spans="2:19" x14ac:dyDescent="0.35">
      <c r="B1178" s="30" t="s">
        <v>70</v>
      </c>
      <c r="C1178" s="30" t="s">
        <v>71</v>
      </c>
      <c r="D1178" s="30" t="s">
        <v>7</v>
      </c>
      <c r="E1178" s="30" t="s">
        <v>114</v>
      </c>
      <c r="F1178" s="30"/>
      <c r="G1178" s="30"/>
      <c r="H1178" s="30" t="s">
        <v>188</v>
      </c>
      <c r="I1178" s="30" t="s">
        <v>115</v>
      </c>
      <c r="J1178" s="30">
        <f ca="1">DB!R1172</f>
        <v>545</v>
      </c>
      <c r="K1178" s="30">
        <f ca="1">DB!S1172</f>
        <v>605</v>
      </c>
      <c r="L1178" s="30">
        <f ca="1">DB!T1172</f>
        <v>671</v>
      </c>
      <c r="M1178" s="30">
        <f ca="1">DB!U1172</f>
        <v>957</v>
      </c>
      <c r="N1178" s="30" t="s">
        <v>37</v>
      </c>
      <c r="P1178" s="2"/>
      <c r="Q1178" s="2"/>
      <c r="R1178" s="2"/>
      <c r="S1178" s="2"/>
    </row>
    <row r="1179" spans="2:19" x14ac:dyDescent="0.35">
      <c r="B1179" s="30" t="s">
        <v>70</v>
      </c>
      <c r="C1179" s="30" t="s">
        <v>71</v>
      </c>
      <c r="D1179" s="30" t="s">
        <v>7</v>
      </c>
      <c r="E1179" s="30" t="s">
        <v>114</v>
      </c>
      <c r="F1179" s="30"/>
      <c r="G1179" s="30"/>
      <c r="H1179" s="30" t="s">
        <v>188</v>
      </c>
      <c r="I1179" s="30" t="s">
        <v>15</v>
      </c>
      <c r="J1179" s="30">
        <f ca="1">DB!R1173</f>
        <v>545</v>
      </c>
      <c r="K1179" s="30">
        <f ca="1">DB!S1173</f>
        <v>605</v>
      </c>
      <c r="L1179" s="30">
        <f ca="1">DB!T1173</f>
        <v>671</v>
      </c>
      <c r="M1179" s="30">
        <f ca="1">DB!U1173</f>
        <v>957</v>
      </c>
      <c r="N1179" s="30" t="s">
        <v>37</v>
      </c>
      <c r="P1179" s="2"/>
      <c r="Q1179" s="2"/>
      <c r="R1179" s="2"/>
      <c r="S1179" s="2"/>
    </row>
    <row r="1180" spans="2:19" x14ac:dyDescent="0.35">
      <c r="B1180" s="30" t="s">
        <v>70</v>
      </c>
      <c r="C1180" s="30" t="s">
        <v>71</v>
      </c>
      <c r="D1180" s="30" t="s">
        <v>7</v>
      </c>
      <c r="E1180" s="30" t="s">
        <v>116</v>
      </c>
      <c r="F1180" s="30"/>
      <c r="G1180" s="30"/>
      <c r="H1180" s="30" t="s">
        <v>188</v>
      </c>
      <c r="I1180" s="30" t="s">
        <v>45</v>
      </c>
      <c r="J1180" s="30">
        <f ca="1">DB!R1174</f>
        <v>624</v>
      </c>
      <c r="K1180" s="30">
        <f ca="1">DB!S1174</f>
        <v>692</v>
      </c>
      <c r="L1180" s="30">
        <f ca="1">DB!T1174</f>
        <v>769</v>
      </c>
      <c r="M1180" s="30">
        <f ca="1">DB!U1174</f>
        <v>1098</v>
      </c>
      <c r="N1180" s="30" t="s">
        <v>37</v>
      </c>
      <c r="P1180" s="2"/>
      <c r="Q1180" s="2"/>
      <c r="R1180" s="2"/>
      <c r="S1180" s="2"/>
    </row>
    <row r="1181" spans="2:19" x14ac:dyDescent="0.35">
      <c r="B1181" s="30" t="s">
        <v>70</v>
      </c>
      <c r="C1181" s="30" t="s">
        <v>71</v>
      </c>
      <c r="D1181" s="30" t="s">
        <v>7</v>
      </c>
      <c r="E1181" s="30" t="s">
        <v>116</v>
      </c>
      <c r="F1181" s="30"/>
      <c r="G1181" s="30"/>
      <c r="H1181" s="30" t="s">
        <v>188</v>
      </c>
      <c r="I1181" s="30" t="s">
        <v>117</v>
      </c>
      <c r="J1181" s="30">
        <f ca="1">DB!R1175</f>
        <v>624</v>
      </c>
      <c r="K1181" s="30">
        <f ca="1">DB!S1175</f>
        <v>692</v>
      </c>
      <c r="L1181" s="30">
        <f ca="1">DB!T1175</f>
        <v>769</v>
      </c>
      <c r="M1181" s="30">
        <f ca="1">DB!U1175</f>
        <v>1098</v>
      </c>
      <c r="N1181" s="30" t="s">
        <v>37</v>
      </c>
      <c r="P1181" s="2"/>
      <c r="Q1181" s="2"/>
      <c r="R1181" s="2"/>
      <c r="S1181" s="2"/>
    </row>
    <row r="1182" spans="2:19" x14ac:dyDescent="0.35">
      <c r="B1182" s="30" t="s">
        <v>70</v>
      </c>
      <c r="C1182" s="30" t="s">
        <v>71</v>
      </c>
      <c r="D1182" s="30" t="s">
        <v>7</v>
      </c>
      <c r="E1182" s="30" t="s">
        <v>116</v>
      </c>
      <c r="F1182" s="30"/>
      <c r="G1182" s="30"/>
      <c r="H1182" s="30" t="s">
        <v>188</v>
      </c>
      <c r="I1182" s="30" t="s">
        <v>16</v>
      </c>
      <c r="J1182" s="30">
        <f ca="1">DB!R1176</f>
        <v>624</v>
      </c>
      <c r="K1182" s="30">
        <f ca="1">DB!S1176</f>
        <v>692</v>
      </c>
      <c r="L1182" s="30">
        <f ca="1">DB!T1176</f>
        <v>769</v>
      </c>
      <c r="M1182" s="30">
        <f ca="1">DB!U1176</f>
        <v>1098</v>
      </c>
      <c r="N1182" s="30" t="s">
        <v>37</v>
      </c>
      <c r="P1182" s="2"/>
      <c r="Q1182" s="2"/>
      <c r="R1182" s="2"/>
      <c r="S1182" s="2"/>
    </row>
    <row r="1183" spans="2:19" x14ac:dyDescent="0.35">
      <c r="B1183" s="30" t="s">
        <v>70</v>
      </c>
      <c r="C1183" s="30" t="s">
        <v>71</v>
      </c>
      <c r="D1183" s="30" t="s">
        <v>7</v>
      </c>
      <c r="E1183" s="30" t="s">
        <v>46</v>
      </c>
      <c r="F1183" s="30"/>
      <c r="G1183" s="30"/>
      <c r="H1183" s="30" t="s">
        <v>188</v>
      </c>
      <c r="I1183" s="30" t="s">
        <v>47</v>
      </c>
      <c r="J1183" s="30">
        <f ca="1">DB!R1177</f>
        <v>265</v>
      </c>
      <c r="K1183" s="30">
        <f ca="1">DB!S1177</f>
        <v>294</v>
      </c>
      <c r="L1183" s="30">
        <f ca="1">DB!T1177</f>
        <v>420</v>
      </c>
      <c r="M1183" s="30">
        <f ca="1">DB!U1177</f>
        <v>599</v>
      </c>
      <c r="N1183" s="30" t="s">
        <v>37</v>
      </c>
      <c r="P1183" s="2"/>
      <c r="Q1183" s="2"/>
      <c r="R1183" s="2"/>
      <c r="S1183" s="2"/>
    </row>
    <row r="1184" spans="2:19" x14ac:dyDescent="0.35">
      <c r="B1184" s="30" t="s">
        <v>63</v>
      </c>
      <c r="C1184" s="30" t="s">
        <v>64</v>
      </c>
      <c r="D1184" s="30" t="s">
        <v>1</v>
      </c>
      <c r="E1184" s="30" t="s">
        <v>36</v>
      </c>
      <c r="F1184" s="30"/>
      <c r="G1184" s="30"/>
      <c r="H1184" s="30" t="s">
        <v>188</v>
      </c>
      <c r="I1184" s="30" t="s">
        <v>9</v>
      </c>
      <c r="J1184" s="30">
        <f ca="1">DB!R1178</f>
        <v>464</v>
      </c>
      <c r="K1184" s="30">
        <f ca="1">DB!S1178</f>
        <v>515</v>
      </c>
      <c r="L1184" s="30">
        <f ca="1">DB!T1178</f>
        <v>571</v>
      </c>
      <c r="M1184" s="30">
        <f ca="1">DB!U1178</f>
        <v>815</v>
      </c>
      <c r="N1184" s="30" t="s">
        <v>37</v>
      </c>
      <c r="P1184" s="2"/>
      <c r="Q1184" s="2"/>
      <c r="R1184" s="2"/>
      <c r="S1184" s="2"/>
    </row>
    <row r="1185" spans="2:19" x14ac:dyDescent="0.35">
      <c r="B1185" s="30" t="s">
        <v>63</v>
      </c>
      <c r="C1185" s="30" t="s">
        <v>64</v>
      </c>
      <c r="D1185" s="30" t="s">
        <v>1</v>
      </c>
      <c r="E1185" s="30" t="s">
        <v>36</v>
      </c>
      <c r="F1185" s="30"/>
      <c r="G1185" s="30"/>
      <c r="H1185" s="30" t="s">
        <v>188</v>
      </c>
      <c r="I1185" s="30" t="s">
        <v>106</v>
      </c>
      <c r="J1185" s="30">
        <f ca="1">DB!R1179</f>
        <v>464</v>
      </c>
      <c r="K1185" s="30">
        <f ca="1">DB!S1179</f>
        <v>515</v>
      </c>
      <c r="L1185" s="30">
        <f ca="1">DB!T1179</f>
        <v>571</v>
      </c>
      <c r="M1185" s="30">
        <f ca="1">DB!U1179</f>
        <v>815</v>
      </c>
      <c r="N1185" s="30" t="s">
        <v>37</v>
      </c>
      <c r="P1185" s="2"/>
      <c r="Q1185" s="2"/>
      <c r="R1185" s="2"/>
      <c r="S1185" s="2"/>
    </row>
    <row r="1186" spans="2:19" x14ac:dyDescent="0.35">
      <c r="B1186" s="30" t="s">
        <v>63</v>
      </c>
      <c r="C1186" s="30" t="s">
        <v>64</v>
      </c>
      <c r="D1186" s="30" t="s">
        <v>1</v>
      </c>
      <c r="E1186" s="30" t="s">
        <v>36</v>
      </c>
      <c r="F1186" s="30"/>
      <c r="G1186" s="30"/>
      <c r="H1186" s="30" t="s">
        <v>188</v>
      </c>
      <c r="I1186" s="30" t="s">
        <v>107</v>
      </c>
      <c r="J1186" s="30">
        <f ca="1">DB!R1180</f>
        <v>464</v>
      </c>
      <c r="K1186" s="30">
        <f ca="1">DB!S1180</f>
        <v>515</v>
      </c>
      <c r="L1186" s="30">
        <f ca="1">DB!T1180</f>
        <v>571</v>
      </c>
      <c r="M1186" s="30">
        <f ca="1">DB!U1180</f>
        <v>815</v>
      </c>
      <c r="N1186" s="30" t="s">
        <v>37</v>
      </c>
      <c r="P1186" s="2"/>
      <c r="Q1186" s="2"/>
      <c r="R1186" s="2"/>
      <c r="S1186" s="2"/>
    </row>
    <row r="1187" spans="2:19" x14ac:dyDescent="0.35">
      <c r="B1187" s="30" t="s">
        <v>63</v>
      </c>
      <c r="C1187" s="30" t="s">
        <v>64</v>
      </c>
      <c r="D1187" s="30" t="s">
        <v>1</v>
      </c>
      <c r="E1187" s="30" t="s">
        <v>36</v>
      </c>
      <c r="F1187" s="30"/>
      <c r="G1187" s="30"/>
      <c r="H1187" s="30" t="s">
        <v>188</v>
      </c>
      <c r="I1187" s="30" t="s">
        <v>108</v>
      </c>
      <c r="J1187" s="30">
        <f ca="1">DB!R1181</f>
        <v>464</v>
      </c>
      <c r="K1187" s="30">
        <f ca="1">DB!S1181</f>
        <v>515</v>
      </c>
      <c r="L1187" s="30">
        <f ca="1">DB!T1181</f>
        <v>571</v>
      </c>
      <c r="M1187" s="30">
        <f ca="1">DB!U1181</f>
        <v>815</v>
      </c>
      <c r="N1187" s="30" t="s">
        <v>37</v>
      </c>
      <c r="P1187" s="2"/>
      <c r="Q1187" s="2"/>
      <c r="R1187" s="2"/>
      <c r="S1187" s="2"/>
    </row>
    <row r="1188" spans="2:19" x14ac:dyDescent="0.35">
      <c r="B1188" s="30" t="s">
        <v>63</v>
      </c>
      <c r="C1188" s="30" t="s">
        <v>64</v>
      </c>
      <c r="D1188" s="30" t="s">
        <v>1</v>
      </c>
      <c r="E1188" s="30" t="s">
        <v>38</v>
      </c>
      <c r="F1188" s="30"/>
      <c r="G1188" s="30"/>
      <c r="H1188" s="30" t="s">
        <v>188</v>
      </c>
      <c r="I1188" s="30" t="s">
        <v>10</v>
      </c>
      <c r="J1188" s="30">
        <f ca="1">DB!R1182</f>
        <v>764</v>
      </c>
      <c r="K1188" s="30">
        <f ca="1">DB!S1182</f>
        <v>849</v>
      </c>
      <c r="L1188" s="30">
        <f ca="1">DB!T1182</f>
        <v>943</v>
      </c>
      <c r="M1188" s="30">
        <f ca="1">DB!U1182</f>
        <v>1087</v>
      </c>
      <c r="N1188" s="30" t="s">
        <v>37</v>
      </c>
      <c r="P1188" s="2"/>
      <c r="Q1188" s="2"/>
      <c r="R1188" s="2"/>
      <c r="S1188" s="2"/>
    </row>
    <row r="1189" spans="2:19" x14ac:dyDescent="0.35">
      <c r="B1189" s="30" t="s">
        <v>63</v>
      </c>
      <c r="C1189" s="30" t="s">
        <v>64</v>
      </c>
      <c r="D1189" s="30" t="s">
        <v>1</v>
      </c>
      <c r="E1189" s="30" t="s">
        <v>38</v>
      </c>
      <c r="F1189" s="30"/>
      <c r="G1189" s="30"/>
      <c r="H1189" s="30" t="s">
        <v>188</v>
      </c>
      <c r="I1189" s="30" t="s">
        <v>11</v>
      </c>
      <c r="J1189" s="30">
        <f ca="1">DB!R1183</f>
        <v>764</v>
      </c>
      <c r="K1189" s="30">
        <f ca="1">DB!S1183</f>
        <v>849</v>
      </c>
      <c r="L1189" s="30">
        <f ca="1">DB!T1183</f>
        <v>943</v>
      </c>
      <c r="M1189" s="30">
        <f ca="1">DB!U1183</f>
        <v>1087</v>
      </c>
      <c r="N1189" s="30" t="s">
        <v>37</v>
      </c>
      <c r="P1189" s="2"/>
      <c r="Q1189" s="2"/>
      <c r="R1189" s="2"/>
      <c r="S1189" s="2"/>
    </row>
    <row r="1190" spans="2:19" x14ac:dyDescent="0.35">
      <c r="B1190" s="30" t="s">
        <v>63</v>
      </c>
      <c r="C1190" s="30" t="s">
        <v>64</v>
      </c>
      <c r="D1190" s="30" t="s">
        <v>1</v>
      </c>
      <c r="E1190" s="30" t="s">
        <v>38</v>
      </c>
      <c r="F1190" s="30"/>
      <c r="G1190" s="30"/>
      <c r="H1190" s="30" t="s">
        <v>188</v>
      </c>
      <c r="I1190" s="30" t="s">
        <v>109</v>
      </c>
      <c r="J1190" s="30">
        <f ca="1">DB!R1184</f>
        <v>764</v>
      </c>
      <c r="K1190" s="30">
        <f ca="1">DB!S1184</f>
        <v>849</v>
      </c>
      <c r="L1190" s="30">
        <f ca="1">DB!T1184</f>
        <v>943</v>
      </c>
      <c r="M1190" s="30">
        <f ca="1">DB!U1184</f>
        <v>1087</v>
      </c>
      <c r="N1190" s="30" t="s">
        <v>37</v>
      </c>
      <c r="P1190" s="2"/>
      <c r="Q1190" s="2"/>
      <c r="R1190" s="2"/>
      <c r="S1190" s="2"/>
    </row>
    <row r="1191" spans="2:19" x14ac:dyDescent="0.35">
      <c r="B1191" s="30" t="s">
        <v>63</v>
      </c>
      <c r="C1191" s="30" t="s">
        <v>64</v>
      </c>
      <c r="D1191" s="30" t="s">
        <v>1</v>
      </c>
      <c r="E1191" s="30" t="s">
        <v>38</v>
      </c>
      <c r="F1191" s="30"/>
      <c r="G1191" s="30"/>
      <c r="H1191" s="30" t="s">
        <v>188</v>
      </c>
      <c r="I1191" s="30" t="s">
        <v>110</v>
      </c>
      <c r="J1191" s="30">
        <f ca="1">DB!R1185</f>
        <v>764</v>
      </c>
      <c r="K1191" s="30">
        <f ca="1">DB!S1185</f>
        <v>849</v>
      </c>
      <c r="L1191" s="30">
        <f ca="1">DB!T1185</f>
        <v>943</v>
      </c>
      <c r="M1191" s="30">
        <f ca="1">DB!U1185</f>
        <v>1087</v>
      </c>
      <c r="N1191" s="30" t="s">
        <v>37</v>
      </c>
      <c r="P1191" s="2"/>
      <c r="Q1191" s="2"/>
      <c r="R1191" s="2"/>
      <c r="S1191" s="2"/>
    </row>
    <row r="1192" spans="2:19" x14ac:dyDescent="0.35">
      <c r="B1192" s="30" t="s">
        <v>63</v>
      </c>
      <c r="C1192" s="30" t="s">
        <v>64</v>
      </c>
      <c r="D1192" s="30" t="s">
        <v>1</v>
      </c>
      <c r="E1192" s="30" t="s">
        <v>39</v>
      </c>
      <c r="F1192" s="30"/>
      <c r="G1192" s="30"/>
      <c r="H1192" s="30" t="s">
        <v>188</v>
      </c>
      <c r="I1192" s="30" t="s">
        <v>111</v>
      </c>
      <c r="J1192" s="30">
        <f ca="1">DB!R1186</f>
        <v>773</v>
      </c>
      <c r="K1192" s="30">
        <f ca="1">DB!S1186</f>
        <v>859</v>
      </c>
      <c r="L1192" s="30">
        <f ca="1">DB!T1186</f>
        <v>954</v>
      </c>
      <c r="M1192" s="30">
        <f ca="1">DB!U1186</f>
        <v>1054</v>
      </c>
      <c r="N1192" s="30" t="s">
        <v>37</v>
      </c>
      <c r="P1192" s="2"/>
      <c r="Q1192" s="2"/>
      <c r="R1192" s="2"/>
      <c r="S1192" s="2"/>
    </row>
    <row r="1193" spans="2:19" x14ac:dyDescent="0.35">
      <c r="B1193" s="30" t="s">
        <v>63</v>
      </c>
      <c r="C1193" s="30" t="s">
        <v>64</v>
      </c>
      <c r="D1193" s="30" t="s">
        <v>1</v>
      </c>
      <c r="E1193" s="30" t="s">
        <v>39</v>
      </c>
      <c r="F1193" s="30"/>
      <c r="G1193" s="30"/>
      <c r="H1193" s="30" t="s">
        <v>188</v>
      </c>
      <c r="I1193" s="30" t="s">
        <v>112</v>
      </c>
      <c r="J1193" s="30">
        <f ca="1">DB!R1187</f>
        <v>773</v>
      </c>
      <c r="K1193" s="30">
        <f ca="1">DB!S1187</f>
        <v>859</v>
      </c>
      <c r="L1193" s="30">
        <f ca="1">DB!T1187</f>
        <v>954</v>
      </c>
      <c r="M1193" s="30">
        <f ca="1">DB!U1187</f>
        <v>1054</v>
      </c>
      <c r="N1193" s="30" t="s">
        <v>37</v>
      </c>
      <c r="P1193" s="2"/>
      <c r="Q1193" s="2"/>
      <c r="R1193" s="2"/>
      <c r="S1193" s="2"/>
    </row>
    <row r="1194" spans="2:19" x14ac:dyDescent="0.35">
      <c r="B1194" s="30" t="s">
        <v>63</v>
      </c>
      <c r="C1194" s="30" t="s">
        <v>64</v>
      </c>
      <c r="D1194" s="30" t="s">
        <v>1</v>
      </c>
      <c r="E1194" s="30" t="s">
        <v>39</v>
      </c>
      <c r="F1194" s="30"/>
      <c r="G1194" s="30"/>
      <c r="H1194" s="30" t="s">
        <v>188</v>
      </c>
      <c r="I1194" s="30" t="s">
        <v>12</v>
      </c>
      <c r="J1194" s="30">
        <f ca="1">DB!R1188</f>
        <v>773</v>
      </c>
      <c r="K1194" s="30">
        <f ca="1">DB!S1188</f>
        <v>859</v>
      </c>
      <c r="L1194" s="30">
        <f ca="1">DB!T1188</f>
        <v>954</v>
      </c>
      <c r="M1194" s="30">
        <f ca="1">DB!U1188</f>
        <v>1054</v>
      </c>
      <c r="N1194" s="30" t="s">
        <v>37</v>
      </c>
      <c r="P1194" s="2"/>
      <c r="Q1194" s="2"/>
      <c r="R1194" s="2"/>
      <c r="S1194" s="2"/>
    </row>
    <row r="1195" spans="2:19" x14ac:dyDescent="0.35">
      <c r="B1195" s="30" t="s">
        <v>63</v>
      </c>
      <c r="C1195" s="30" t="s">
        <v>64</v>
      </c>
      <c r="D1195" s="30" t="s">
        <v>1</v>
      </c>
      <c r="E1195" s="30" t="s">
        <v>39</v>
      </c>
      <c r="F1195" s="30"/>
      <c r="G1195" s="30"/>
      <c r="H1195" s="30" t="s">
        <v>188</v>
      </c>
      <c r="I1195" s="30" t="s">
        <v>13</v>
      </c>
      <c r="J1195" s="30">
        <f ca="1">DB!R1189</f>
        <v>773</v>
      </c>
      <c r="K1195" s="30">
        <f ca="1">DB!S1189</f>
        <v>859</v>
      </c>
      <c r="L1195" s="30">
        <f ca="1">DB!T1189</f>
        <v>954</v>
      </c>
      <c r="M1195" s="30">
        <f ca="1">DB!U1189</f>
        <v>1054</v>
      </c>
      <c r="N1195" s="30" t="s">
        <v>37</v>
      </c>
      <c r="P1195" s="2"/>
      <c r="Q1195" s="2"/>
      <c r="R1195" s="2"/>
      <c r="S1195" s="2"/>
    </row>
    <row r="1196" spans="2:19" x14ac:dyDescent="0.35">
      <c r="B1196" s="30" t="s">
        <v>63</v>
      </c>
      <c r="C1196" s="30" t="s">
        <v>64</v>
      </c>
      <c r="D1196" s="30" t="s">
        <v>1</v>
      </c>
      <c r="E1196" s="30" t="s">
        <v>113</v>
      </c>
      <c r="F1196" s="30"/>
      <c r="G1196" s="30"/>
      <c r="H1196" s="30" t="s">
        <v>188</v>
      </c>
      <c r="I1196" s="30" t="s">
        <v>40</v>
      </c>
      <c r="J1196" s="30">
        <f ca="1">DB!R1190</f>
        <v>773</v>
      </c>
      <c r="K1196" s="30">
        <f ca="1">DB!S1190</f>
        <v>859</v>
      </c>
      <c r="L1196" s="30">
        <f ca="1">DB!T1190</f>
        <v>954</v>
      </c>
      <c r="M1196" s="30">
        <f ca="1">DB!U1190</f>
        <v>1087</v>
      </c>
      <c r="N1196" s="30" t="s">
        <v>37</v>
      </c>
      <c r="P1196" s="2"/>
      <c r="Q1196" s="2"/>
      <c r="R1196" s="2"/>
      <c r="S1196" s="2"/>
    </row>
    <row r="1197" spans="2:19" x14ac:dyDescent="0.35">
      <c r="B1197" s="30" t="s">
        <v>63</v>
      </c>
      <c r="C1197" s="30" t="s">
        <v>64</v>
      </c>
      <c r="D1197" s="30" t="s">
        <v>1</v>
      </c>
      <c r="E1197" s="30" t="s">
        <v>113</v>
      </c>
      <c r="F1197" s="30"/>
      <c r="G1197" s="30"/>
      <c r="H1197" s="30" t="s">
        <v>188</v>
      </c>
      <c r="I1197" s="30" t="s">
        <v>41</v>
      </c>
      <c r="J1197" s="30">
        <f ca="1">DB!R1191</f>
        <v>773</v>
      </c>
      <c r="K1197" s="30">
        <f ca="1">DB!S1191</f>
        <v>859</v>
      </c>
      <c r="L1197" s="30">
        <f ca="1">DB!T1191</f>
        <v>954</v>
      </c>
      <c r="M1197" s="30">
        <f ca="1">DB!U1191</f>
        <v>1087</v>
      </c>
      <c r="N1197" s="30" t="s">
        <v>37</v>
      </c>
      <c r="P1197" s="2"/>
      <c r="Q1197" s="2"/>
      <c r="R1197" s="2"/>
      <c r="S1197" s="2"/>
    </row>
    <row r="1198" spans="2:19" x14ac:dyDescent="0.35">
      <c r="B1198" s="30" t="s">
        <v>63</v>
      </c>
      <c r="C1198" s="30" t="s">
        <v>64</v>
      </c>
      <c r="D1198" s="30" t="s">
        <v>1</v>
      </c>
      <c r="E1198" s="30" t="s">
        <v>113</v>
      </c>
      <c r="F1198" s="30"/>
      <c r="G1198" s="30"/>
      <c r="H1198" s="30" t="s">
        <v>188</v>
      </c>
      <c r="I1198" s="30" t="s">
        <v>42</v>
      </c>
      <c r="J1198" s="30">
        <f ca="1">DB!R1192</f>
        <v>773</v>
      </c>
      <c r="K1198" s="30">
        <f ca="1">DB!S1192</f>
        <v>859</v>
      </c>
      <c r="L1198" s="30">
        <f ca="1">DB!T1192</f>
        <v>954</v>
      </c>
      <c r="M1198" s="30">
        <f ca="1">DB!U1192</f>
        <v>1087</v>
      </c>
      <c r="N1198" s="30" t="s">
        <v>37</v>
      </c>
      <c r="P1198" s="2"/>
      <c r="Q1198" s="2"/>
      <c r="R1198" s="2"/>
      <c r="S1198" s="2"/>
    </row>
    <row r="1199" spans="2:19" x14ac:dyDescent="0.35">
      <c r="B1199" s="30" t="s">
        <v>63</v>
      </c>
      <c r="C1199" s="30" t="s">
        <v>64</v>
      </c>
      <c r="D1199" s="30" t="s">
        <v>1</v>
      </c>
      <c r="E1199" s="30" t="s">
        <v>113</v>
      </c>
      <c r="F1199" s="30"/>
      <c r="G1199" s="30"/>
      <c r="H1199" s="30" t="s">
        <v>188</v>
      </c>
      <c r="I1199" s="30" t="s">
        <v>43</v>
      </c>
      <c r="J1199" s="30">
        <f ca="1">DB!R1193</f>
        <v>773</v>
      </c>
      <c r="K1199" s="30">
        <f ca="1">DB!S1193</f>
        <v>859</v>
      </c>
      <c r="L1199" s="30">
        <f ca="1">DB!T1193</f>
        <v>954</v>
      </c>
      <c r="M1199" s="30">
        <f ca="1">DB!U1193</f>
        <v>1087</v>
      </c>
      <c r="N1199" s="30" t="s">
        <v>37</v>
      </c>
      <c r="P1199" s="2"/>
      <c r="Q1199" s="2"/>
      <c r="R1199" s="2"/>
      <c r="S1199" s="2"/>
    </row>
    <row r="1200" spans="2:19" x14ac:dyDescent="0.35">
      <c r="B1200" s="30" t="s">
        <v>63</v>
      </c>
      <c r="C1200" s="30" t="s">
        <v>64</v>
      </c>
      <c r="D1200" s="30" t="s">
        <v>1</v>
      </c>
      <c r="E1200" s="30" t="s">
        <v>113</v>
      </c>
      <c r="F1200" s="30"/>
      <c r="G1200" s="30"/>
      <c r="H1200" s="30" t="s">
        <v>188</v>
      </c>
      <c r="I1200" s="30" t="s">
        <v>44</v>
      </c>
      <c r="J1200" s="30">
        <f ca="1">DB!R1194</f>
        <v>773</v>
      </c>
      <c r="K1200" s="30">
        <f ca="1">DB!S1194</f>
        <v>859</v>
      </c>
      <c r="L1200" s="30">
        <f ca="1">DB!T1194</f>
        <v>954</v>
      </c>
      <c r="M1200" s="30">
        <f ca="1">DB!U1194</f>
        <v>1087</v>
      </c>
      <c r="N1200" s="30" t="s">
        <v>37</v>
      </c>
      <c r="P1200" s="2"/>
      <c r="Q1200" s="2"/>
      <c r="R1200" s="2"/>
      <c r="S1200" s="2"/>
    </row>
    <row r="1201" spans="2:19" x14ac:dyDescent="0.35">
      <c r="B1201" s="30" t="s">
        <v>63</v>
      </c>
      <c r="C1201" s="30" t="s">
        <v>64</v>
      </c>
      <c r="D1201" s="30" t="s">
        <v>1</v>
      </c>
      <c r="E1201" s="30" t="s">
        <v>114</v>
      </c>
      <c r="F1201" s="30"/>
      <c r="G1201" s="30"/>
      <c r="H1201" s="30" t="s">
        <v>188</v>
      </c>
      <c r="I1201" s="30" t="s">
        <v>14</v>
      </c>
      <c r="J1201" s="30">
        <f ca="1">DB!R1195</f>
        <v>464</v>
      </c>
      <c r="K1201" s="30">
        <f ca="1">DB!S1195</f>
        <v>515</v>
      </c>
      <c r="L1201" s="30">
        <f ca="1">DB!T1195</f>
        <v>571</v>
      </c>
      <c r="M1201" s="30">
        <f ca="1">DB!U1195</f>
        <v>815</v>
      </c>
      <c r="N1201" s="30" t="s">
        <v>37</v>
      </c>
      <c r="P1201" s="2"/>
      <c r="Q1201" s="2"/>
      <c r="R1201" s="2"/>
      <c r="S1201" s="2"/>
    </row>
    <row r="1202" spans="2:19" x14ac:dyDescent="0.35">
      <c r="B1202" s="30" t="s">
        <v>63</v>
      </c>
      <c r="C1202" s="30" t="s">
        <v>64</v>
      </c>
      <c r="D1202" s="30" t="s">
        <v>1</v>
      </c>
      <c r="E1202" s="30" t="s">
        <v>114</v>
      </c>
      <c r="F1202" s="30"/>
      <c r="G1202" s="30"/>
      <c r="H1202" s="30" t="s">
        <v>188</v>
      </c>
      <c r="I1202" s="30" t="s">
        <v>115</v>
      </c>
      <c r="J1202" s="30">
        <f ca="1">DB!R1196</f>
        <v>464</v>
      </c>
      <c r="K1202" s="30">
        <f ca="1">DB!S1196</f>
        <v>515</v>
      </c>
      <c r="L1202" s="30">
        <f ca="1">DB!T1196</f>
        <v>571</v>
      </c>
      <c r="M1202" s="30">
        <f ca="1">DB!U1196</f>
        <v>815</v>
      </c>
      <c r="N1202" s="30" t="s">
        <v>37</v>
      </c>
      <c r="P1202" s="2"/>
      <c r="Q1202" s="2"/>
      <c r="R1202" s="2"/>
      <c r="S1202" s="2"/>
    </row>
    <row r="1203" spans="2:19" x14ac:dyDescent="0.35">
      <c r="B1203" s="30" t="s">
        <v>63</v>
      </c>
      <c r="C1203" s="30" t="s">
        <v>64</v>
      </c>
      <c r="D1203" s="30" t="s">
        <v>1</v>
      </c>
      <c r="E1203" s="30" t="s">
        <v>114</v>
      </c>
      <c r="F1203" s="30"/>
      <c r="G1203" s="30"/>
      <c r="H1203" s="30" t="s">
        <v>188</v>
      </c>
      <c r="I1203" s="30" t="s">
        <v>15</v>
      </c>
      <c r="J1203" s="30">
        <f ca="1">DB!R1197</f>
        <v>464</v>
      </c>
      <c r="K1203" s="30">
        <f ca="1">DB!S1197</f>
        <v>515</v>
      </c>
      <c r="L1203" s="30">
        <f ca="1">DB!T1197</f>
        <v>571</v>
      </c>
      <c r="M1203" s="30">
        <f ca="1">DB!U1197</f>
        <v>815</v>
      </c>
      <c r="N1203" s="30" t="s">
        <v>37</v>
      </c>
      <c r="P1203" s="2"/>
      <c r="Q1203" s="2"/>
      <c r="R1203" s="2"/>
      <c r="S1203" s="2"/>
    </row>
    <row r="1204" spans="2:19" x14ac:dyDescent="0.35">
      <c r="B1204" s="30" t="s">
        <v>63</v>
      </c>
      <c r="C1204" s="30" t="s">
        <v>64</v>
      </c>
      <c r="D1204" s="30" t="s">
        <v>1</v>
      </c>
      <c r="E1204" s="30" t="s">
        <v>116</v>
      </c>
      <c r="F1204" s="30"/>
      <c r="G1204" s="30"/>
      <c r="H1204" s="30" t="s">
        <v>188</v>
      </c>
      <c r="I1204" s="30" t="s">
        <v>45</v>
      </c>
      <c r="J1204" s="30">
        <f ca="1">DB!R1198</f>
        <v>464</v>
      </c>
      <c r="K1204" s="30">
        <f ca="1">DB!S1198</f>
        <v>515</v>
      </c>
      <c r="L1204" s="30">
        <f ca="1">DB!T1198</f>
        <v>571</v>
      </c>
      <c r="M1204" s="30">
        <f ca="1">DB!U1198</f>
        <v>815</v>
      </c>
      <c r="N1204" s="30" t="s">
        <v>37</v>
      </c>
      <c r="P1204" s="2"/>
      <c r="Q1204" s="2"/>
      <c r="R1204" s="2"/>
      <c r="S1204" s="2"/>
    </row>
    <row r="1205" spans="2:19" x14ac:dyDescent="0.35">
      <c r="B1205" s="30" t="s">
        <v>63</v>
      </c>
      <c r="C1205" s="30" t="s">
        <v>64</v>
      </c>
      <c r="D1205" s="30" t="s">
        <v>1</v>
      </c>
      <c r="E1205" s="30" t="s">
        <v>116</v>
      </c>
      <c r="F1205" s="30"/>
      <c r="G1205" s="30"/>
      <c r="H1205" s="30" t="s">
        <v>188</v>
      </c>
      <c r="I1205" s="30" t="s">
        <v>117</v>
      </c>
      <c r="J1205" s="30">
        <f ca="1">DB!R1199</f>
        <v>464</v>
      </c>
      <c r="K1205" s="30">
        <f ca="1">DB!S1199</f>
        <v>515</v>
      </c>
      <c r="L1205" s="30">
        <f ca="1">DB!T1199</f>
        <v>571</v>
      </c>
      <c r="M1205" s="30">
        <f ca="1">DB!U1199</f>
        <v>815</v>
      </c>
      <c r="N1205" s="30" t="s">
        <v>37</v>
      </c>
      <c r="P1205" s="2"/>
      <c r="Q1205" s="2"/>
      <c r="R1205" s="2"/>
      <c r="S1205" s="2"/>
    </row>
    <row r="1206" spans="2:19" x14ac:dyDescent="0.35">
      <c r="B1206" s="30" t="s">
        <v>63</v>
      </c>
      <c r="C1206" s="30" t="s">
        <v>64</v>
      </c>
      <c r="D1206" s="30" t="s">
        <v>1</v>
      </c>
      <c r="E1206" s="30" t="s">
        <v>116</v>
      </c>
      <c r="F1206" s="30"/>
      <c r="G1206" s="30"/>
      <c r="H1206" s="30" t="s">
        <v>188</v>
      </c>
      <c r="I1206" s="30" t="s">
        <v>16</v>
      </c>
      <c r="J1206" s="30">
        <f ca="1">DB!R1200</f>
        <v>464</v>
      </c>
      <c r="K1206" s="30">
        <f ca="1">DB!S1200</f>
        <v>515</v>
      </c>
      <c r="L1206" s="30">
        <f ca="1">DB!T1200</f>
        <v>571</v>
      </c>
      <c r="M1206" s="30">
        <f ca="1">DB!U1200</f>
        <v>815</v>
      </c>
      <c r="N1206" s="30" t="s">
        <v>37</v>
      </c>
      <c r="P1206" s="2"/>
      <c r="Q1206" s="2"/>
      <c r="R1206" s="2"/>
      <c r="S1206" s="2"/>
    </row>
    <row r="1207" spans="2:19" x14ac:dyDescent="0.35">
      <c r="B1207" s="30" t="s">
        <v>63</v>
      </c>
      <c r="C1207" s="30" t="s">
        <v>64</v>
      </c>
      <c r="D1207" s="30" t="s">
        <v>1</v>
      </c>
      <c r="E1207" s="30" t="s">
        <v>46</v>
      </c>
      <c r="F1207" s="30"/>
      <c r="G1207" s="30"/>
      <c r="H1207" s="30" t="s">
        <v>188</v>
      </c>
      <c r="I1207" s="30" t="s">
        <v>47</v>
      </c>
      <c r="J1207" s="30">
        <f ca="1">DB!R1201</f>
        <v>16</v>
      </c>
      <c r="K1207" s="30">
        <f ca="1">DB!S1201</f>
        <v>17</v>
      </c>
      <c r="L1207" s="30">
        <f ca="1">DB!T1201</f>
        <v>24</v>
      </c>
      <c r="M1207" s="30">
        <f ca="1">DB!U1201</f>
        <v>34</v>
      </c>
      <c r="N1207" s="30" t="s">
        <v>37</v>
      </c>
      <c r="P1207" s="2"/>
      <c r="Q1207" s="2"/>
      <c r="R1207" s="2"/>
      <c r="S1207" s="2"/>
    </row>
    <row r="1208" spans="2:19" x14ac:dyDescent="0.35">
      <c r="B1208" s="30" t="s">
        <v>63</v>
      </c>
      <c r="C1208" s="30" t="s">
        <v>64</v>
      </c>
      <c r="D1208" s="30" t="s">
        <v>2</v>
      </c>
      <c r="E1208" s="30" t="s">
        <v>36</v>
      </c>
      <c r="F1208" s="30"/>
      <c r="G1208" s="30"/>
      <c r="H1208" s="30" t="s">
        <v>188</v>
      </c>
      <c r="I1208" s="30" t="s">
        <v>9</v>
      </c>
      <c r="J1208" s="30">
        <f ca="1">DB!R1202</f>
        <v>464</v>
      </c>
      <c r="K1208" s="30">
        <f ca="1">DB!S1202</f>
        <v>515</v>
      </c>
      <c r="L1208" s="30">
        <f ca="1">DB!T1202</f>
        <v>571</v>
      </c>
      <c r="M1208" s="30">
        <f ca="1">DB!U1202</f>
        <v>815</v>
      </c>
      <c r="N1208" s="30" t="s">
        <v>37</v>
      </c>
      <c r="P1208" s="2"/>
      <c r="Q1208" s="2"/>
      <c r="R1208" s="2"/>
      <c r="S1208" s="2"/>
    </row>
    <row r="1209" spans="2:19" x14ac:dyDescent="0.35">
      <c r="B1209" s="30" t="s">
        <v>63</v>
      </c>
      <c r="C1209" s="30" t="s">
        <v>64</v>
      </c>
      <c r="D1209" s="30" t="s">
        <v>2</v>
      </c>
      <c r="E1209" s="30" t="s">
        <v>36</v>
      </c>
      <c r="F1209" s="30"/>
      <c r="G1209" s="30"/>
      <c r="H1209" s="30" t="s">
        <v>188</v>
      </c>
      <c r="I1209" s="30" t="s">
        <v>106</v>
      </c>
      <c r="J1209" s="30">
        <f ca="1">DB!R1203</f>
        <v>464</v>
      </c>
      <c r="K1209" s="30">
        <f ca="1">DB!S1203</f>
        <v>515</v>
      </c>
      <c r="L1209" s="30">
        <f ca="1">DB!T1203</f>
        <v>571</v>
      </c>
      <c r="M1209" s="30">
        <f ca="1">DB!U1203</f>
        <v>815</v>
      </c>
      <c r="N1209" s="30" t="s">
        <v>37</v>
      </c>
      <c r="P1209" s="2"/>
      <c r="Q1209" s="2"/>
      <c r="R1209" s="2"/>
      <c r="S1209" s="2"/>
    </row>
    <row r="1210" spans="2:19" x14ac:dyDescent="0.35">
      <c r="B1210" s="30" t="s">
        <v>63</v>
      </c>
      <c r="C1210" s="30" t="s">
        <v>64</v>
      </c>
      <c r="D1210" s="30" t="s">
        <v>2</v>
      </c>
      <c r="E1210" s="30" t="s">
        <v>36</v>
      </c>
      <c r="F1210" s="30"/>
      <c r="G1210" s="30"/>
      <c r="H1210" s="30" t="s">
        <v>188</v>
      </c>
      <c r="I1210" s="30" t="s">
        <v>107</v>
      </c>
      <c r="J1210" s="30">
        <f ca="1">DB!R1204</f>
        <v>464</v>
      </c>
      <c r="K1210" s="30">
        <f ca="1">DB!S1204</f>
        <v>515</v>
      </c>
      <c r="L1210" s="30">
        <f ca="1">DB!T1204</f>
        <v>571</v>
      </c>
      <c r="M1210" s="30">
        <f ca="1">DB!U1204</f>
        <v>815</v>
      </c>
      <c r="N1210" s="30" t="s">
        <v>37</v>
      </c>
      <c r="P1210" s="2"/>
      <c r="Q1210" s="2"/>
      <c r="R1210" s="2"/>
      <c r="S1210" s="2"/>
    </row>
    <row r="1211" spans="2:19" x14ac:dyDescent="0.35">
      <c r="B1211" s="30" t="s">
        <v>63</v>
      </c>
      <c r="C1211" s="30" t="s">
        <v>64</v>
      </c>
      <c r="D1211" s="30" t="s">
        <v>2</v>
      </c>
      <c r="E1211" s="30" t="s">
        <v>36</v>
      </c>
      <c r="F1211" s="30"/>
      <c r="G1211" s="30"/>
      <c r="H1211" s="30" t="s">
        <v>188</v>
      </c>
      <c r="I1211" s="30" t="s">
        <v>108</v>
      </c>
      <c r="J1211" s="30">
        <f ca="1">DB!R1205</f>
        <v>464</v>
      </c>
      <c r="K1211" s="30">
        <f ca="1">DB!S1205</f>
        <v>515</v>
      </c>
      <c r="L1211" s="30">
        <f ca="1">DB!T1205</f>
        <v>571</v>
      </c>
      <c r="M1211" s="30">
        <f ca="1">DB!U1205</f>
        <v>815</v>
      </c>
      <c r="N1211" s="30" t="s">
        <v>37</v>
      </c>
      <c r="P1211" s="2"/>
      <c r="Q1211" s="2"/>
      <c r="R1211" s="2"/>
      <c r="S1211" s="2"/>
    </row>
    <row r="1212" spans="2:19" x14ac:dyDescent="0.35">
      <c r="B1212" s="30" t="s">
        <v>63</v>
      </c>
      <c r="C1212" s="30" t="s">
        <v>64</v>
      </c>
      <c r="D1212" s="30" t="s">
        <v>2</v>
      </c>
      <c r="E1212" s="30" t="s">
        <v>38</v>
      </c>
      <c r="F1212" s="30"/>
      <c r="G1212" s="30"/>
      <c r="H1212" s="30" t="s">
        <v>188</v>
      </c>
      <c r="I1212" s="30" t="s">
        <v>10</v>
      </c>
      <c r="J1212" s="30">
        <f ca="1">DB!R1206</f>
        <v>764</v>
      </c>
      <c r="K1212" s="30">
        <f ca="1">DB!S1206</f>
        <v>849</v>
      </c>
      <c r="L1212" s="30">
        <f ca="1">DB!T1206</f>
        <v>943</v>
      </c>
      <c r="M1212" s="30">
        <f ca="1">DB!U1206</f>
        <v>1087</v>
      </c>
      <c r="N1212" s="30" t="s">
        <v>37</v>
      </c>
      <c r="P1212" s="2"/>
      <c r="Q1212" s="2"/>
      <c r="R1212" s="2"/>
      <c r="S1212" s="2"/>
    </row>
    <row r="1213" spans="2:19" x14ac:dyDescent="0.35">
      <c r="B1213" s="30" t="s">
        <v>63</v>
      </c>
      <c r="C1213" s="30" t="s">
        <v>64</v>
      </c>
      <c r="D1213" s="30" t="s">
        <v>2</v>
      </c>
      <c r="E1213" s="30" t="s">
        <v>38</v>
      </c>
      <c r="F1213" s="30"/>
      <c r="G1213" s="30"/>
      <c r="H1213" s="30" t="s">
        <v>188</v>
      </c>
      <c r="I1213" s="30" t="s">
        <v>11</v>
      </c>
      <c r="J1213" s="30">
        <f ca="1">DB!R1207</f>
        <v>764</v>
      </c>
      <c r="K1213" s="30">
        <f ca="1">DB!S1207</f>
        <v>849</v>
      </c>
      <c r="L1213" s="30">
        <f ca="1">DB!T1207</f>
        <v>943</v>
      </c>
      <c r="M1213" s="30">
        <f ca="1">DB!U1207</f>
        <v>1087</v>
      </c>
      <c r="N1213" s="30" t="s">
        <v>37</v>
      </c>
      <c r="P1213" s="2"/>
      <c r="Q1213" s="2"/>
      <c r="R1213" s="2"/>
      <c r="S1213" s="2"/>
    </row>
    <row r="1214" spans="2:19" x14ac:dyDescent="0.35">
      <c r="B1214" s="30" t="s">
        <v>63</v>
      </c>
      <c r="C1214" s="30" t="s">
        <v>64</v>
      </c>
      <c r="D1214" s="30" t="s">
        <v>2</v>
      </c>
      <c r="E1214" s="30" t="s">
        <v>38</v>
      </c>
      <c r="F1214" s="30"/>
      <c r="G1214" s="30"/>
      <c r="H1214" s="30" t="s">
        <v>188</v>
      </c>
      <c r="I1214" s="30" t="s">
        <v>109</v>
      </c>
      <c r="J1214" s="30">
        <f ca="1">DB!R1208</f>
        <v>764</v>
      </c>
      <c r="K1214" s="30">
        <f ca="1">DB!S1208</f>
        <v>849</v>
      </c>
      <c r="L1214" s="30">
        <f ca="1">DB!T1208</f>
        <v>943</v>
      </c>
      <c r="M1214" s="30">
        <f ca="1">DB!U1208</f>
        <v>1087</v>
      </c>
      <c r="N1214" s="30" t="s">
        <v>37</v>
      </c>
      <c r="P1214" s="2"/>
      <c r="Q1214" s="2"/>
      <c r="R1214" s="2"/>
      <c r="S1214" s="2"/>
    </row>
    <row r="1215" spans="2:19" x14ac:dyDescent="0.35">
      <c r="B1215" s="30" t="s">
        <v>63</v>
      </c>
      <c r="C1215" s="30" t="s">
        <v>64</v>
      </c>
      <c r="D1215" s="30" t="s">
        <v>2</v>
      </c>
      <c r="E1215" s="30" t="s">
        <v>38</v>
      </c>
      <c r="F1215" s="30"/>
      <c r="G1215" s="30"/>
      <c r="H1215" s="30" t="s">
        <v>188</v>
      </c>
      <c r="I1215" s="30" t="s">
        <v>110</v>
      </c>
      <c r="J1215" s="30">
        <f ca="1">DB!R1209</f>
        <v>764</v>
      </c>
      <c r="K1215" s="30">
        <f ca="1">DB!S1209</f>
        <v>849</v>
      </c>
      <c r="L1215" s="30">
        <f ca="1">DB!T1209</f>
        <v>943</v>
      </c>
      <c r="M1215" s="30">
        <f ca="1">DB!U1209</f>
        <v>1087</v>
      </c>
      <c r="N1215" s="30" t="s">
        <v>37</v>
      </c>
      <c r="P1215" s="2"/>
      <c r="Q1215" s="2"/>
      <c r="R1215" s="2"/>
      <c r="S1215" s="2"/>
    </row>
    <row r="1216" spans="2:19" x14ac:dyDescent="0.35">
      <c r="B1216" s="30" t="s">
        <v>63</v>
      </c>
      <c r="C1216" s="30" t="s">
        <v>64</v>
      </c>
      <c r="D1216" s="30" t="s">
        <v>2</v>
      </c>
      <c r="E1216" s="30" t="s">
        <v>39</v>
      </c>
      <c r="F1216" s="30"/>
      <c r="G1216" s="30"/>
      <c r="H1216" s="30" t="s">
        <v>188</v>
      </c>
      <c r="I1216" s="30" t="s">
        <v>111</v>
      </c>
      <c r="J1216" s="30">
        <f ca="1">DB!R1210</f>
        <v>773</v>
      </c>
      <c r="K1216" s="30">
        <f ca="1">DB!S1210</f>
        <v>859</v>
      </c>
      <c r="L1216" s="30">
        <f ca="1">DB!T1210</f>
        <v>954</v>
      </c>
      <c r="M1216" s="30">
        <f ca="1">DB!U1210</f>
        <v>1054</v>
      </c>
      <c r="N1216" s="30" t="s">
        <v>37</v>
      </c>
      <c r="P1216" s="2"/>
      <c r="Q1216" s="2"/>
      <c r="R1216" s="2"/>
      <c r="S1216" s="2"/>
    </row>
    <row r="1217" spans="2:19" x14ac:dyDescent="0.35">
      <c r="B1217" s="30" t="s">
        <v>63</v>
      </c>
      <c r="C1217" s="30" t="s">
        <v>64</v>
      </c>
      <c r="D1217" s="30" t="s">
        <v>2</v>
      </c>
      <c r="E1217" s="30" t="s">
        <v>39</v>
      </c>
      <c r="F1217" s="30"/>
      <c r="G1217" s="30"/>
      <c r="H1217" s="30" t="s">
        <v>188</v>
      </c>
      <c r="I1217" s="30" t="s">
        <v>112</v>
      </c>
      <c r="J1217" s="30">
        <f ca="1">DB!R1211</f>
        <v>773</v>
      </c>
      <c r="K1217" s="30">
        <f ca="1">DB!S1211</f>
        <v>859</v>
      </c>
      <c r="L1217" s="30">
        <f ca="1">DB!T1211</f>
        <v>954</v>
      </c>
      <c r="M1217" s="30">
        <f ca="1">DB!U1211</f>
        <v>1054</v>
      </c>
      <c r="N1217" s="30" t="s">
        <v>37</v>
      </c>
      <c r="P1217" s="2"/>
      <c r="Q1217" s="2"/>
      <c r="R1217" s="2"/>
      <c r="S1217" s="2"/>
    </row>
    <row r="1218" spans="2:19" x14ac:dyDescent="0.35">
      <c r="B1218" s="30" t="s">
        <v>63</v>
      </c>
      <c r="C1218" s="30" t="s">
        <v>64</v>
      </c>
      <c r="D1218" s="30" t="s">
        <v>2</v>
      </c>
      <c r="E1218" s="30" t="s">
        <v>39</v>
      </c>
      <c r="F1218" s="30"/>
      <c r="G1218" s="30"/>
      <c r="H1218" s="30" t="s">
        <v>188</v>
      </c>
      <c r="I1218" s="30" t="s">
        <v>12</v>
      </c>
      <c r="J1218" s="30">
        <f ca="1">DB!R1212</f>
        <v>773</v>
      </c>
      <c r="K1218" s="30">
        <f ca="1">DB!S1212</f>
        <v>859</v>
      </c>
      <c r="L1218" s="30">
        <f ca="1">DB!T1212</f>
        <v>954</v>
      </c>
      <c r="M1218" s="30">
        <f ca="1">DB!U1212</f>
        <v>1054</v>
      </c>
      <c r="N1218" s="30" t="s">
        <v>37</v>
      </c>
      <c r="P1218" s="2"/>
      <c r="Q1218" s="2"/>
      <c r="R1218" s="2"/>
      <c r="S1218" s="2"/>
    </row>
    <row r="1219" spans="2:19" x14ac:dyDescent="0.35">
      <c r="B1219" s="30" t="s">
        <v>63</v>
      </c>
      <c r="C1219" s="30" t="s">
        <v>64</v>
      </c>
      <c r="D1219" s="30" t="s">
        <v>2</v>
      </c>
      <c r="E1219" s="30" t="s">
        <v>39</v>
      </c>
      <c r="F1219" s="30"/>
      <c r="G1219" s="30"/>
      <c r="H1219" s="30" t="s">
        <v>188</v>
      </c>
      <c r="I1219" s="30" t="s">
        <v>13</v>
      </c>
      <c r="J1219" s="30">
        <f ca="1">DB!R1213</f>
        <v>773</v>
      </c>
      <c r="K1219" s="30">
        <f ca="1">DB!S1213</f>
        <v>859</v>
      </c>
      <c r="L1219" s="30">
        <f ca="1">DB!T1213</f>
        <v>954</v>
      </c>
      <c r="M1219" s="30">
        <f ca="1">DB!U1213</f>
        <v>1054</v>
      </c>
      <c r="N1219" s="30" t="s">
        <v>37</v>
      </c>
      <c r="P1219" s="2"/>
      <c r="Q1219" s="2"/>
      <c r="R1219" s="2"/>
      <c r="S1219" s="2"/>
    </row>
    <row r="1220" spans="2:19" x14ac:dyDescent="0.35">
      <c r="B1220" s="30" t="s">
        <v>63</v>
      </c>
      <c r="C1220" s="30" t="s">
        <v>64</v>
      </c>
      <c r="D1220" s="30" t="s">
        <v>2</v>
      </c>
      <c r="E1220" s="30" t="s">
        <v>113</v>
      </c>
      <c r="F1220" s="30"/>
      <c r="G1220" s="30"/>
      <c r="H1220" s="30" t="s">
        <v>188</v>
      </c>
      <c r="I1220" s="30" t="s">
        <v>40</v>
      </c>
      <c r="J1220" s="30">
        <f ca="1">DB!R1214</f>
        <v>773</v>
      </c>
      <c r="K1220" s="30">
        <f ca="1">DB!S1214</f>
        <v>859</v>
      </c>
      <c r="L1220" s="30">
        <f ca="1">DB!T1214</f>
        <v>954</v>
      </c>
      <c r="M1220" s="30">
        <f ca="1">DB!U1214</f>
        <v>1087</v>
      </c>
      <c r="N1220" s="30" t="s">
        <v>37</v>
      </c>
      <c r="P1220" s="2"/>
      <c r="Q1220" s="2"/>
      <c r="R1220" s="2"/>
      <c r="S1220" s="2"/>
    </row>
    <row r="1221" spans="2:19" x14ac:dyDescent="0.35">
      <c r="B1221" s="30" t="s">
        <v>63</v>
      </c>
      <c r="C1221" s="30" t="s">
        <v>64</v>
      </c>
      <c r="D1221" s="30" t="s">
        <v>2</v>
      </c>
      <c r="E1221" s="30" t="s">
        <v>113</v>
      </c>
      <c r="F1221" s="30"/>
      <c r="G1221" s="30"/>
      <c r="H1221" s="30" t="s">
        <v>188</v>
      </c>
      <c r="I1221" s="30" t="s">
        <v>41</v>
      </c>
      <c r="J1221" s="30">
        <f ca="1">DB!R1215</f>
        <v>773</v>
      </c>
      <c r="K1221" s="30">
        <f ca="1">DB!S1215</f>
        <v>859</v>
      </c>
      <c r="L1221" s="30">
        <f ca="1">DB!T1215</f>
        <v>954</v>
      </c>
      <c r="M1221" s="30">
        <f ca="1">DB!U1215</f>
        <v>1087</v>
      </c>
      <c r="N1221" s="30" t="s">
        <v>37</v>
      </c>
      <c r="P1221" s="2"/>
      <c r="Q1221" s="2"/>
      <c r="R1221" s="2"/>
      <c r="S1221" s="2"/>
    </row>
    <row r="1222" spans="2:19" x14ac:dyDescent="0.35">
      <c r="B1222" s="30" t="s">
        <v>63</v>
      </c>
      <c r="C1222" s="30" t="s">
        <v>64</v>
      </c>
      <c r="D1222" s="30" t="s">
        <v>2</v>
      </c>
      <c r="E1222" s="30" t="s">
        <v>113</v>
      </c>
      <c r="F1222" s="30"/>
      <c r="G1222" s="30"/>
      <c r="H1222" s="30" t="s">
        <v>188</v>
      </c>
      <c r="I1222" s="30" t="s">
        <v>42</v>
      </c>
      <c r="J1222" s="30">
        <f ca="1">DB!R1216</f>
        <v>773</v>
      </c>
      <c r="K1222" s="30">
        <f ca="1">DB!S1216</f>
        <v>859</v>
      </c>
      <c r="L1222" s="30">
        <f ca="1">DB!T1216</f>
        <v>954</v>
      </c>
      <c r="M1222" s="30">
        <f ca="1">DB!U1216</f>
        <v>1087</v>
      </c>
      <c r="N1222" s="30" t="s">
        <v>37</v>
      </c>
      <c r="P1222" s="2"/>
      <c r="Q1222" s="2"/>
      <c r="R1222" s="2"/>
      <c r="S1222" s="2"/>
    </row>
    <row r="1223" spans="2:19" x14ac:dyDescent="0.35">
      <c r="B1223" s="30" t="s">
        <v>63</v>
      </c>
      <c r="C1223" s="30" t="s">
        <v>64</v>
      </c>
      <c r="D1223" s="30" t="s">
        <v>2</v>
      </c>
      <c r="E1223" s="30" t="s">
        <v>113</v>
      </c>
      <c r="F1223" s="30"/>
      <c r="G1223" s="30"/>
      <c r="H1223" s="30" t="s">
        <v>188</v>
      </c>
      <c r="I1223" s="30" t="s">
        <v>43</v>
      </c>
      <c r="J1223" s="30">
        <f ca="1">DB!R1217</f>
        <v>773</v>
      </c>
      <c r="K1223" s="30">
        <f ca="1">DB!S1217</f>
        <v>859</v>
      </c>
      <c r="L1223" s="30">
        <f ca="1">DB!T1217</f>
        <v>954</v>
      </c>
      <c r="M1223" s="30">
        <f ca="1">DB!U1217</f>
        <v>1087</v>
      </c>
      <c r="N1223" s="30" t="s">
        <v>37</v>
      </c>
      <c r="P1223" s="2"/>
      <c r="Q1223" s="2"/>
      <c r="R1223" s="2"/>
      <c r="S1223" s="2"/>
    </row>
    <row r="1224" spans="2:19" x14ac:dyDescent="0.35">
      <c r="B1224" s="30" t="s">
        <v>63</v>
      </c>
      <c r="C1224" s="30" t="s">
        <v>64</v>
      </c>
      <c r="D1224" s="30" t="s">
        <v>2</v>
      </c>
      <c r="E1224" s="30" t="s">
        <v>113</v>
      </c>
      <c r="F1224" s="30"/>
      <c r="G1224" s="30"/>
      <c r="H1224" s="30" t="s">
        <v>188</v>
      </c>
      <c r="I1224" s="30" t="s">
        <v>44</v>
      </c>
      <c r="J1224" s="30">
        <f ca="1">DB!R1218</f>
        <v>773</v>
      </c>
      <c r="K1224" s="30">
        <f ca="1">DB!S1218</f>
        <v>859</v>
      </c>
      <c r="L1224" s="30">
        <f ca="1">DB!T1218</f>
        <v>954</v>
      </c>
      <c r="M1224" s="30">
        <f ca="1">DB!U1218</f>
        <v>1087</v>
      </c>
      <c r="N1224" s="30" t="s">
        <v>37</v>
      </c>
      <c r="P1224" s="2"/>
      <c r="Q1224" s="2"/>
      <c r="R1224" s="2"/>
      <c r="S1224" s="2"/>
    </row>
    <row r="1225" spans="2:19" x14ac:dyDescent="0.35">
      <c r="B1225" s="30" t="s">
        <v>63</v>
      </c>
      <c r="C1225" s="30" t="s">
        <v>64</v>
      </c>
      <c r="D1225" s="30" t="s">
        <v>2</v>
      </c>
      <c r="E1225" s="30" t="s">
        <v>114</v>
      </c>
      <c r="F1225" s="30"/>
      <c r="G1225" s="30"/>
      <c r="H1225" s="30" t="s">
        <v>188</v>
      </c>
      <c r="I1225" s="30" t="s">
        <v>14</v>
      </c>
      <c r="J1225" s="30">
        <f ca="1">DB!R1219</f>
        <v>464</v>
      </c>
      <c r="K1225" s="30">
        <f ca="1">DB!S1219</f>
        <v>515</v>
      </c>
      <c r="L1225" s="30">
        <f ca="1">DB!T1219</f>
        <v>571</v>
      </c>
      <c r="M1225" s="30">
        <f ca="1">DB!U1219</f>
        <v>815</v>
      </c>
      <c r="N1225" s="30" t="s">
        <v>37</v>
      </c>
      <c r="P1225" s="2"/>
      <c r="Q1225" s="2"/>
      <c r="R1225" s="2"/>
      <c r="S1225" s="2"/>
    </row>
    <row r="1226" spans="2:19" x14ac:dyDescent="0.35">
      <c r="B1226" s="30" t="s">
        <v>63</v>
      </c>
      <c r="C1226" s="30" t="s">
        <v>64</v>
      </c>
      <c r="D1226" s="30" t="s">
        <v>2</v>
      </c>
      <c r="E1226" s="30" t="s">
        <v>114</v>
      </c>
      <c r="F1226" s="30"/>
      <c r="G1226" s="30"/>
      <c r="H1226" s="30" t="s">
        <v>188</v>
      </c>
      <c r="I1226" s="30" t="s">
        <v>115</v>
      </c>
      <c r="J1226" s="30">
        <f ca="1">DB!R1220</f>
        <v>464</v>
      </c>
      <c r="K1226" s="30">
        <f ca="1">DB!S1220</f>
        <v>515</v>
      </c>
      <c r="L1226" s="30">
        <f ca="1">DB!T1220</f>
        <v>571</v>
      </c>
      <c r="M1226" s="30">
        <f ca="1">DB!U1220</f>
        <v>815</v>
      </c>
      <c r="N1226" s="30" t="s">
        <v>37</v>
      </c>
      <c r="P1226" s="2"/>
      <c r="Q1226" s="2"/>
      <c r="R1226" s="2"/>
      <c r="S1226" s="2"/>
    </row>
    <row r="1227" spans="2:19" x14ac:dyDescent="0.35">
      <c r="B1227" s="30" t="s">
        <v>63</v>
      </c>
      <c r="C1227" s="30" t="s">
        <v>64</v>
      </c>
      <c r="D1227" s="30" t="s">
        <v>2</v>
      </c>
      <c r="E1227" s="30" t="s">
        <v>114</v>
      </c>
      <c r="F1227" s="30"/>
      <c r="G1227" s="30"/>
      <c r="H1227" s="30" t="s">
        <v>188</v>
      </c>
      <c r="I1227" s="30" t="s">
        <v>15</v>
      </c>
      <c r="J1227" s="30">
        <f ca="1">DB!R1221</f>
        <v>464</v>
      </c>
      <c r="K1227" s="30">
        <f ca="1">DB!S1221</f>
        <v>515</v>
      </c>
      <c r="L1227" s="30">
        <f ca="1">DB!T1221</f>
        <v>571</v>
      </c>
      <c r="M1227" s="30">
        <f ca="1">DB!U1221</f>
        <v>815</v>
      </c>
      <c r="N1227" s="30" t="s">
        <v>37</v>
      </c>
      <c r="P1227" s="2"/>
      <c r="Q1227" s="2"/>
      <c r="R1227" s="2"/>
      <c r="S1227" s="2"/>
    </row>
    <row r="1228" spans="2:19" x14ac:dyDescent="0.35">
      <c r="B1228" s="30" t="s">
        <v>63</v>
      </c>
      <c r="C1228" s="30" t="s">
        <v>64</v>
      </c>
      <c r="D1228" s="30" t="s">
        <v>2</v>
      </c>
      <c r="E1228" s="30" t="s">
        <v>116</v>
      </c>
      <c r="F1228" s="30"/>
      <c r="G1228" s="30"/>
      <c r="H1228" s="30" t="s">
        <v>188</v>
      </c>
      <c r="I1228" s="30" t="s">
        <v>45</v>
      </c>
      <c r="J1228" s="30">
        <f ca="1">DB!R1222</f>
        <v>464</v>
      </c>
      <c r="K1228" s="30">
        <f ca="1">DB!S1222</f>
        <v>515</v>
      </c>
      <c r="L1228" s="30">
        <f ca="1">DB!T1222</f>
        <v>571</v>
      </c>
      <c r="M1228" s="30">
        <f ca="1">DB!U1222</f>
        <v>815</v>
      </c>
      <c r="N1228" s="30" t="s">
        <v>37</v>
      </c>
      <c r="P1228" s="2"/>
      <c r="Q1228" s="2"/>
      <c r="R1228" s="2"/>
      <c r="S1228" s="2"/>
    </row>
    <row r="1229" spans="2:19" x14ac:dyDescent="0.35">
      <c r="B1229" s="30" t="s">
        <v>63</v>
      </c>
      <c r="C1229" s="30" t="s">
        <v>64</v>
      </c>
      <c r="D1229" s="30" t="s">
        <v>2</v>
      </c>
      <c r="E1229" s="30" t="s">
        <v>116</v>
      </c>
      <c r="F1229" s="30"/>
      <c r="G1229" s="30"/>
      <c r="H1229" s="30" t="s">
        <v>188</v>
      </c>
      <c r="I1229" s="30" t="s">
        <v>117</v>
      </c>
      <c r="J1229" s="30">
        <f ca="1">DB!R1223</f>
        <v>464</v>
      </c>
      <c r="K1229" s="30">
        <f ca="1">DB!S1223</f>
        <v>515</v>
      </c>
      <c r="L1229" s="30">
        <f ca="1">DB!T1223</f>
        <v>571</v>
      </c>
      <c r="M1229" s="30">
        <f ca="1">DB!U1223</f>
        <v>815</v>
      </c>
      <c r="N1229" s="30" t="s">
        <v>37</v>
      </c>
      <c r="P1229" s="2"/>
      <c r="Q1229" s="2"/>
      <c r="R1229" s="2"/>
      <c r="S1229" s="2"/>
    </row>
    <row r="1230" spans="2:19" x14ac:dyDescent="0.35">
      <c r="B1230" s="30" t="s">
        <v>63</v>
      </c>
      <c r="C1230" s="30" t="s">
        <v>64</v>
      </c>
      <c r="D1230" s="30" t="s">
        <v>2</v>
      </c>
      <c r="E1230" s="30" t="s">
        <v>116</v>
      </c>
      <c r="F1230" s="30"/>
      <c r="G1230" s="30"/>
      <c r="H1230" s="30" t="s">
        <v>188</v>
      </c>
      <c r="I1230" s="30" t="s">
        <v>16</v>
      </c>
      <c r="J1230" s="30">
        <f ca="1">DB!R1224</f>
        <v>464</v>
      </c>
      <c r="K1230" s="30">
        <f ca="1">DB!S1224</f>
        <v>515</v>
      </c>
      <c r="L1230" s="30">
        <f ca="1">DB!T1224</f>
        <v>571</v>
      </c>
      <c r="M1230" s="30">
        <f ca="1">DB!U1224</f>
        <v>815</v>
      </c>
      <c r="N1230" s="30" t="s">
        <v>37</v>
      </c>
      <c r="P1230" s="2"/>
      <c r="Q1230" s="2"/>
      <c r="R1230" s="2"/>
      <c r="S1230" s="2"/>
    </row>
    <row r="1231" spans="2:19" x14ac:dyDescent="0.35">
      <c r="B1231" s="30" t="s">
        <v>63</v>
      </c>
      <c r="C1231" s="30" t="s">
        <v>64</v>
      </c>
      <c r="D1231" s="30" t="s">
        <v>2</v>
      </c>
      <c r="E1231" s="30" t="s">
        <v>46</v>
      </c>
      <c r="F1231" s="30"/>
      <c r="G1231" s="30"/>
      <c r="H1231" s="30" t="s">
        <v>188</v>
      </c>
      <c r="I1231" s="30" t="s">
        <v>47</v>
      </c>
      <c r="J1231" s="30">
        <f ca="1">DB!R1225</f>
        <v>16</v>
      </c>
      <c r="K1231" s="30">
        <f ca="1">DB!S1225</f>
        <v>17</v>
      </c>
      <c r="L1231" s="30">
        <f ca="1">DB!T1225</f>
        <v>24</v>
      </c>
      <c r="M1231" s="30">
        <f ca="1">DB!U1225</f>
        <v>34</v>
      </c>
      <c r="N1231" s="30" t="s">
        <v>37</v>
      </c>
      <c r="P1231" s="2"/>
      <c r="Q1231" s="2"/>
      <c r="R1231" s="2"/>
      <c r="S1231" s="2"/>
    </row>
    <row r="1232" spans="2:19" x14ac:dyDescent="0.35">
      <c r="B1232" s="30" t="s">
        <v>63</v>
      </c>
      <c r="C1232" s="30" t="s">
        <v>64</v>
      </c>
      <c r="D1232" s="30" t="s">
        <v>3</v>
      </c>
      <c r="E1232" s="30" t="s">
        <v>36</v>
      </c>
      <c r="F1232" s="30"/>
      <c r="G1232" s="30"/>
      <c r="H1232" s="30" t="s">
        <v>188</v>
      </c>
      <c r="I1232" s="30" t="s">
        <v>9</v>
      </c>
      <c r="J1232" s="30">
        <f ca="1">DB!R1226</f>
        <v>464</v>
      </c>
      <c r="K1232" s="30">
        <f ca="1">DB!S1226</f>
        <v>515</v>
      </c>
      <c r="L1232" s="30">
        <f ca="1">DB!T1226</f>
        <v>571</v>
      </c>
      <c r="M1232" s="30">
        <f ca="1">DB!U1226</f>
        <v>815</v>
      </c>
      <c r="N1232" s="30" t="s">
        <v>37</v>
      </c>
      <c r="P1232" s="2"/>
      <c r="Q1232" s="2"/>
      <c r="R1232" s="2"/>
      <c r="S1232" s="2"/>
    </row>
    <row r="1233" spans="2:19" x14ac:dyDescent="0.35">
      <c r="B1233" s="30" t="s">
        <v>63</v>
      </c>
      <c r="C1233" s="30" t="s">
        <v>64</v>
      </c>
      <c r="D1233" s="30" t="s">
        <v>3</v>
      </c>
      <c r="E1233" s="30" t="s">
        <v>36</v>
      </c>
      <c r="F1233" s="30"/>
      <c r="G1233" s="30"/>
      <c r="H1233" s="30" t="s">
        <v>188</v>
      </c>
      <c r="I1233" s="30" t="s">
        <v>106</v>
      </c>
      <c r="J1233" s="30">
        <f ca="1">DB!R1227</f>
        <v>464</v>
      </c>
      <c r="K1233" s="30">
        <f ca="1">DB!S1227</f>
        <v>515</v>
      </c>
      <c r="L1233" s="30">
        <f ca="1">DB!T1227</f>
        <v>571</v>
      </c>
      <c r="M1233" s="30">
        <f ca="1">DB!U1227</f>
        <v>815</v>
      </c>
      <c r="N1233" s="30" t="s">
        <v>37</v>
      </c>
      <c r="P1233" s="2"/>
      <c r="Q1233" s="2"/>
      <c r="R1233" s="2"/>
      <c r="S1233" s="2"/>
    </row>
    <row r="1234" spans="2:19" x14ac:dyDescent="0.35">
      <c r="B1234" s="30" t="s">
        <v>63</v>
      </c>
      <c r="C1234" s="30" t="s">
        <v>64</v>
      </c>
      <c r="D1234" s="30" t="s">
        <v>3</v>
      </c>
      <c r="E1234" s="30" t="s">
        <v>36</v>
      </c>
      <c r="F1234" s="30"/>
      <c r="G1234" s="30"/>
      <c r="H1234" s="30" t="s">
        <v>188</v>
      </c>
      <c r="I1234" s="30" t="s">
        <v>107</v>
      </c>
      <c r="J1234" s="30">
        <f ca="1">DB!R1228</f>
        <v>464</v>
      </c>
      <c r="K1234" s="30">
        <f ca="1">DB!S1228</f>
        <v>515</v>
      </c>
      <c r="L1234" s="30">
        <f ca="1">DB!T1228</f>
        <v>571</v>
      </c>
      <c r="M1234" s="30">
        <f ca="1">DB!U1228</f>
        <v>815</v>
      </c>
      <c r="N1234" s="30" t="s">
        <v>37</v>
      </c>
      <c r="P1234" s="2"/>
      <c r="Q1234" s="2"/>
      <c r="R1234" s="2"/>
      <c r="S1234" s="2"/>
    </row>
    <row r="1235" spans="2:19" x14ac:dyDescent="0.35">
      <c r="B1235" s="30" t="s">
        <v>63</v>
      </c>
      <c r="C1235" s="30" t="s">
        <v>64</v>
      </c>
      <c r="D1235" s="30" t="s">
        <v>3</v>
      </c>
      <c r="E1235" s="30" t="s">
        <v>36</v>
      </c>
      <c r="F1235" s="30"/>
      <c r="G1235" s="30"/>
      <c r="H1235" s="30" t="s">
        <v>188</v>
      </c>
      <c r="I1235" s="30" t="s">
        <v>108</v>
      </c>
      <c r="J1235" s="30">
        <f ca="1">DB!R1229</f>
        <v>464</v>
      </c>
      <c r="K1235" s="30">
        <f ca="1">DB!S1229</f>
        <v>515</v>
      </c>
      <c r="L1235" s="30">
        <f ca="1">DB!T1229</f>
        <v>571</v>
      </c>
      <c r="M1235" s="30">
        <f ca="1">DB!U1229</f>
        <v>815</v>
      </c>
      <c r="N1235" s="30" t="s">
        <v>37</v>
      </c>
      <c r="P1235" s="2"/>
      <c r="Q1235" s="2"/>
      <c r="R1235" s="2"/>
      <c r="S1235" s="2"/>
    </row>
    <row r="1236" spans="2:19" x14ac:dyDescent="0.35">
      <c r="B1236" s="30" t="s">
        <v>63</v>
      </c>
      <c r="C1236" s="30" t="s">
        <v>64</v>
      </c>
      <c r="D1236" s="30" t="s">
        <v>3</v>
      </c>
      <c r="E1236" s="30" t="s">
        <v>38</v>
      </c>
      <c r="F1236" s="30"/>
      <c r="G1236" s="30"/>
      <c r="H1236" s="30" t="s">
        <v>188</v>
      </c>
      <c r="I1236" s="30" t="s">
        <v>10</v>
      </c>
      <c r="J1236" s="30">
        <f ca="1">DB!R1230</f>
        <v>764</v>
      </c>
      <c r="K1236" s="30">
        <f ca="1">DB!S1230</f>
        <v>849</v>
      </c>
      <c r="L1236" s="30">
        <f ca="1">DB!T1230</f>
        <v>943</v>
      </c>
      <c r="M1236" s="30">
        <f ca="1">DB!U1230</f>
        <v>1087</v>
      </c>
      <c r="N1236" s="30" t="s">
        <v>37</v>
      </c>
      <c r="P1236" s="2"/>
      <c r="Q1236" s="2"/>
      <c r="R1236" s="2"/>
      <c r="S1236" s="2"/>
    </row>
    <row r="1237" spans="2:19" x14ac:dyDescent="0.35">
      <c r="B1237" s="30" t="s">
        <v>63</v>
      </c>
      <c r="C1237" s="30" t="s">
        <v>64</v>
      </c>
      <c r="D1237" s="30" t="s">
        <v>3</v>
      </c>
      <c r="E1237" s="30" t="s">
        <v>38</v>
      </c>
      <c r="F1237" s="30"/>
      <c r="G1237" s="30"/>
      <c r="H1237" s="30" t="s">
        <v>188</v>
      </c>
      <c r="I1237" s="30" t="s">
        <v>11</v>
      </c>
      <c r="J1237" s="30">
        <f ca="1">DB!R1231</f>
        <v>764</v>
      </c>
      <c r="K1237" s="30">
        <f ca="1">DB!S1231</f>
        <v>849</v>
      </c>
      <c r="L1237" s="30">
        <f ca="1">DB!T1231</f>
        <v>943</v>
      </c>
      <c r="M1237" s="30">
        <f ca="1">DB!U1231</f>
        <v>1087</v>
      </c>
      <c r="N1237" s="30" t="s">
        <v>37</v>
      </c>
      <c r="P1237" s="2"/>
      <c r="Q1237" s="2"/>
      <c r="R1237" s="2"/>
      <c r="S1237" s="2"/>
    </row>
    <row r="1238" spans="2:19" x14ac:dyDescent="0.35">
      <c r="B1238" s="30" t="s">
        <v>63</v>
      </c>
      <c r="C1238" s="30" t="s">
        <v>64</v>
      </c>
      <c r="D1238" s="30" t="s">
        <v>3</v>
      </c>
      <c r="E1238" s="30" t="s">
        <v>38</v>
      </c>
      <c r="F1238" s="30"/>
      <c r="G1238" s="30"/>
      <c r="H1238" s="30" t="s">
        <v>188</v>
      </c>
      <c r="I1238" s="30" t="s">
        <v>109</v>
      </c>
      <c r="J1238" s="30">
        <f ca="1">DB!R1232</f>
        <v>764</v>
      </c>
      <c r="K1238" s="30">
        <f ca="1">DB!S1232</f>
        <v>849</v>
      </c>
      <c r="L1238" s="30">
        <f ca="1">DB!T1232</f>
        <v>943</v>
      </c>
      <c r="M1238" s="30">
        <f ca="1">DB!U1232</f>
        <v>1087</v>
      </c>
      <c r="N1238" s="30" t="s">
        <v>37</v>
      </c>
      <c r="P1238" s="2"/>
      <c r="Q1238" s="2"/>
      <c r="R1238" s="2"/>
      <c r="S1238" s="2"/>
    </row>
    <row r="1239" spans="2:19" x14ac:dyDescent="0.35">
      <c r="B1239" s="30" t="s">
        <v>63</v>
      </c>
      <c r="C1239" s="30" t="s">
        <v>64</v>
      </c>
      <c r="D1239" s="30" t="s">
        <v>3</v>
      </c>
      <c r="E1239" s="30" t="s">
        <v>38</v>
      </c>
      <c r="F1239" s="30"/>
      <c r="G1239" s="30"/>
      <c r="H1239" s="30" t="s">
        <v>188</v>
      </c>
      <c r="I1239" s="30" t="s">
        <v>110</v>
      </c>
      <c r="J1239" s="30">
        <f ca="1">DB!R1233</f>
        <v>764</v>
      </c>
      <c r="K1239" s="30">
        <f ca="1">DB!S1233</f>
        <v>849</v>
      </c>
      <c r="L1239" s="30">
        <f ca="1">DB!T1233</f>
        <v>943</v>
      </c>
      <c r="M1239" s="30">
        <f ca="1">DB!U1233</f>
        <v>1087</v>
      </c>
      <c r="N1239" s="30" t="s">
        <v>37</v>
      </c>
      <c r="P1239" s="2"/>
      <c r="Q1239" s="2"/>
      <c r="R1239" s="2"/>
      <c r="S1239" s="2"/>
    </row>
    <row r="1240" spans="2:19" x14ac:dyDescent="0.35">
      <c r="B1240" s="30" t="s">
        <v>63</v>
      </c>
      <c r="C1240" s="30" t="s">
        <v>64</v>
      </c>
      <c r="D1240" s="30" t="s">
        <v>3</v>
      </c>
      <c r="E1240" s="30" t="s">
        <v>39</v>
      </c>
      <c r="F1240" s="30"/>
      <c r="G1240" s="30"/>
      <c r="H1240" s="30" t="s">
        <v>188</v>
      </c>
      <c r="I1240" s="30" t="s">
        <v>111</v>
      </c>
      <c r="J1240" s="30">
        <f ca="1">DB!R1234</f>
        <v>773</v>
      </c>
      <c r="K1240" s="30">
        <f ca="1">DB!S1234</f>
        <v>859</v>
      </c>
      <c r="L1240" s="30">
        <f ca="1">DB!T1234</f>
        <v>954</v>
      </c>
      <c r="M1240" s="30">
        <f ca="1">DB!U1234</f>
        <v>1054</v>
      </c>
      <c r="N1240" s="30" t="s">
        <v>37</v>
      </c>
      <c r="P1240" s="2"/>
      <c r="Q1240" s="2"/>
      <c r="R1240" s="2"/>
      <c r="S1240" s="2"/>
    </row>
    <row r="1241" spans="2:19" x14ac:dyDescent="0.35">
      <c r="B1241" s="30" t="s">
        <v>63</v>
      </c>
      <c r="C1241" s="30" t="s">
        <v>64</v>
      </c>
      <c r="D1241" s="30" t="s">
        <v>3</v>
      </c>
      <c r="E1241" s="30" t="s">
        <v>39</v>
      </c>
      <c r="F1241" s="30"/>
      <c r="G1241" s="30"/>
      <c r="H1241" s="30" t="s">
        <v>188</v>
      </c>
      <c r="I1241" s="30" t="s">
        <v>112</v>
      </c>
      <c r="J1241" s="30">
        <f ca="1">DB!R1235</f>
        <v>773</v>
      </c>
      <c r="K1241" s="30">
        <f ca="1">DB!S1235</f>
        <v>859</v>
      </c>
      <c r="L1241" s="30">
        <f ca="1">DB!T1235</f>
        <v>954</v>
      </c>
      <c r="M1241" s="30">
        <f ca="1">DB!U1235</f>
        <v>1054</v>
      </c>
      <c r="N1241" s="30" t="s">
        <v>37</v>
      </c>
      <c r="P1241" s="2"/>
      <c r="Q1241" s="2"/>
      <c r="R1241" s="2"/>
      <c r="S1241" s="2"/>
    </row>
    <row r="1242" spans="2:19" x14ac:dyDescent="0.35">
      <c r="B1242" s="30" t="s">
        <v>63</v>
      </c>
      <c r="C1242" s="30" t="s">
        <v>64</v>
      </c>
      <c r="D1242" s="30" t="s">
        <v>3</v>
      </c>
      <c r="E1242" s="30" t="s">
        <v>39</v>
      </c>
      <c r="F1242" s="30"/>
      <c r="G1242" s="30"/>
      <c r="H1242" s="30" t="s">
        <v>188</v>
      </c>
      <c r="I1242" s="30" t="s">
        <v>12</v>
      </c>
      <c r="J1242" s="30">
        <f ca="1">DB!R1236</f>
        <v>773</v>
      </c>
      <c r="K1242" s="30">
        <f ca="1">DB!S1236</f>
        <v>859</v>
      </c>
      <c r="L1242" s="30">
        <f ca="1">DB!T1236</f>
        <v>954</v>
      </c>
      <c r="M1242" s="30">
        <f ca="1">DB!U1236</f>
        <v>1054</v>
      </c>
      <c r="N1242" s="30" t="s">
        <v>37</v>
      </c>
      <c r="P1242" s="2"/>
      <c r="Q1242" s="2"/>
      <c r="R1242" s="2"/>
      <c r="S1242" s="2"/>
    </row>
    <row r="1243" spans="2:19" x14ac:dyDescent="0.35">
      <c r="B1243" s="30" t="s">
        <v>63</v>
      </c>
      <c r="C1243" s="30" t="s">
        <v>64</v>
      </c>
      <c r="D1243" s="30" t="s">
        <v>3</v>
      </c>
      <c r="E1243" s="30" t="s">
        <v>39</v>
      </c>
      <c r="F1243" s="30"/>
      <c r="G1243" s="30"/>
      <c r="H1243" s="30" t="s">
        <v>188</v>
      </c>
      <c r="I1243" s="30" t="s">
        <v>13</v>
      </c>
      <c r="J1243" s="30">
        <f ca="1">DB!R1237</f>
        <v>773</v>
      </c>
      <c r="K1243" s="30">
        <f ca="1">DB!S1237</f>
        <v>859</v>
      </c>
      <c r="L1243" s="30">
        <f ca="1">DB!T1237</f>
        <v>954</v>
      </c>
      <c r="M1243" s="30">
        <f ca="1">DB!U1237</f>
        <v>1054</v>
      </c>
      <c r="N1243" s="30" t="s">
        <v>37</v>
      </c>
      <c r="P1243" s="2"/>
      <c r="Q1243" s="2"/>
      <c r="R1243" s="2"/>
      <c r="S1243" s="2"/>
    </row>
    <row r="1244" spans="2:19" x14ac:dyDescent="0.35">
      <c r="B1244" s="30" t="s">
        <v>63</v>
      </c>
      <c r="C1244" s="30" t="s">
        <v>64</v>
      </c>
      <c r="D1244" s="30" t="s">
        <v>3</v>
      </c>
      <c r="E1244" s="30" t="s">
        <v>113</v>
      </c>
      <c r="F1244" s="30"/>
      <c r="G1244" s="30"/>
      <c r="H1244" s="30" t="s">
        <v>188</v>
      </c>
      <c r="I1244" s="30" t="s">
        <v>40</v>
      </c>
      <c r="J1244" s="30">
        <f ca="1">DB!R1238</f>
        <v>773</v>
      </c>
      <c r="K1244" s="30">
        <f ca="1">DB!S1238</f>
        <v>859</v>
      </c>
      <c r="L1244" s="30">
        <f ca="1">DB!T1238</f>
        <v>954</v>
      </c>
      <c r="M1244" s="30">
        <f ca="1">DB!U1238</f>
        <v>1087</v>
      </c>
      <c r="N1244" s="30" t="s">
        <v>37</v>
      </c>
      <c r="P1244" s="2"/>
      <c r="Q1244" s="2"/>
      <c r="R1244" s="2"/>
      <c r="S1244" s="2"/>
    </row>
    <row r="1245" spans="2:19" x14ac:dyDescent="0.35">
      <c r="B1245" s="30" t="s">
        <v>63</v>
      </c>
      <c r="C1245" s="30" t="s">
        <v>64</v>
      </c>
      <c r="D1245" s="30" t="s">
        <v>3</v>
      </c>
      <c r="E1245" s="30" t="s">
        <v>113</v>
      </c>
      <c r="F1245" s="30"/>
      <c r="G1245" s="30"/>
      <c r="H1245" s="30" t="s">
        <v>188</v>
      </c>
      <c r="I1245" s="30" t="s">
        <v>41</v>
      </c>
      <c r="J1245" s="30">
        <f ca="1">DB!R1239</f>
        <v>773</v>
      </c>
      <c r="K1245" s="30">
        <f ca="1">DB!S1239</f>
        <v>859</v>
      </c>
      <c r="L1245" s="30">
        <f ca="1">DB!T1239</f>
        <v>954</v>
      </c>
      <c r="M1245" s="30">
        <f ca="1">DB!U1239</f>
        <v>1087</v>
      </c>
      <c r="N1245" s="30" t="s">
        <v>37</v>
      </c>
      <c r="P1245" s="2"/>
      <c r="Q1245" s="2"/>
      <c r="R1245" s="2"/>
      <c r="S1245" s="2"/>
    </row>
    <row r="1246" spans="2:19" x14ac:dyDescent="0.35">
      <c r="B1246" s="30" t="s">
        <v>63</v>
      </c>
      <c r="C1246" s="30" t="s">
        <v>64</v>
      </c>
      <c r="D1246" s="30" t="s">
        <v>3</v>
      </c>
      <c r="E1246" s="30" t="s">
        <v>113</v>
      </c>
      <c r="F1246" s="30"/>
      <c r="G1246" s="30"/>
      <c r="H1246" s="30" t="s">
        <v>188</v>
      </c>
      <c r="I1246" s="30" t="s">
        <v>42</v>
      </c>
      <c r="J1246" s="30">
        <f ca="1">DB!R1240</f>
        <v>773</v>
      </c>
      <c r="K1246" s="30">
        <f ca="1">DB!S1240</f>
        <v>859</v>
      </c>
      <c r="L1246" s="30">
        <f ca="1">DB!T1240</f>
        <v>954</v>
      </c>
      <c r="M1246" s="30">
        <f ca="1">DB!U1240</f>
        <v>1087</v>
      </c>
      <c r="N1246" s="30" t="s">
        <v>37</v>
      </c>
      <c r="P1246" s="2"/>
      <c r="Q1246" s="2"/>
      <c r="R1246" s="2"/>
      <c r="S1246" s="2"/>
    </row>
    <row r="1247" spans="2:19" x14ac:dyDescent="0.35">
      <c r="B1247" s="30" t="s">
        <v>63</v>
      </c>
      <c r="C1247" s="30" t="s">
        <v>64</v>
      </c>
      <c r="D1247" s="30" t="s">
        <v>3</v>
      </c>
      <c r="E1247" s="30" t="s">
        <v>113</v>
      </c>
      <c r="F1247" s="30"/>
      <c r="G1247" s="30"/>
      <c r="H1247" s="30" t="s">
        <v>188</v>
      </c>
      <c r="I1247" s="30" t="s">
        <v>43</v>
      </c>
      <c r="J1247" s="30">
        <f ca="1">DB!R1241</f>
        <v>773</v>
      </c>
      <c r="K1247" s="30">
        <f ca="1">DB!S1241</f>
        <v>859</v>
      </c>
      <c r="L1247" s="30">
        <f ca="1">DB!T1241</f>
        <v>954</v>
      </c>
      <c r="M1247" s="30">
        <f ca="1">DB!U1241</f>
        <v>1087</v>
      </c>
      <c r="N1247" s="30" t="s">
        <v>37</v>
      </c>
      <c r="P1247" s="2"/>
      <c r="Q1247" s="2"/>
      <c r="R1247" s="2"/>
      <c r="S1247" s="2"/>
    </row>
    <row r="1248" spans="2:19" x14ac:dyDescent="0.35">
      <c r="B1248" s="30" t="s">
        <v>63</v>
      </c>
      <c r="C1248" s="30" t="s">
        <v>64</v>
      </c>
      <c r="D1248" s="30" t="s">
        <v>3</v>
      </c>
      <c r="E1248" s="30" t="s">
        <v>113</v>
      </c>
      <c r="F1248" s="30"/>
      <c r="G1248" s="30"/>
      <c r="H1248" s="30" t="s">
        <v>188</v>
      </c>
      <c r="I1248" s="30" t="s">
        <v>44</v>
      </c>
      <c r="J1248" s="30">
        <f ca="1">DB!R1242</f>
        <v>773</v>
      </c>
      <c r="K1248" s="30">
        <f ca="1">DB!S1242</f>
        <v>859</v>
      </c>
      <c r="L1248" s="30">
        <f ca="1">DB!T1242</f>
        <v>954</v>
      </c>
      <c r="M1248" s="30">
        <f ca="1">DB!U1242</f>
        <v>1087</v>
      </c>
      <c r="N1248" s="30" t="s">
        <v>37</v>
      </c>
      <c r="P1248" s="2"/>
      <c r="Q1248" s="2"/>
      <c r="R1248" s="2"/>
      <c r="S1248" s="2"/>
    </row>
    <row r="1249" spans="2:19" x14ac:dyDescent="0.35">
      <c r="B1249" s="30" t="s">
        <v>63</v>
      </c>
      <c r="C1249" s="30" t="s">
        <v>64</v>
      </c>
      <c r="D1249" s="30" t="s">
        <v>3</v>
      </c>
      <c r="E1249" s="30" t="s">
        <v>114</v>
      </c>
      <c r="F1249" s="30"/>
      <c r="G1249" s="30"/>
      <c r="H1249" s="30" t="s">
        <v>188</v>
      </c>
      <c r="I1249" s="30" t="s">
        <v>14</v>
      </c>
      <c r="J1249" s="30">
        <f ca="1">DB!R1243</f>
        <v>464</v>
      </c>
      <c r="K1249" s="30">
        <f ca="1">DB!S1243</f>
        <v>515</v>
      </c>
      <c r="L1249" s="30">
        <f ca="1">DB!T1243</f>
        <v>571</v>
      </c>
      <c r="M1249" s="30">
        <f ca="1">DB!U1243</f>
        <v>815</v>
      </c>
      <c r="N1249" s="30" t="s">
        <v>37</v>
      </c>
      <c r="P1249" s="2"/>
      <c r="Q1249" s="2"/>
      <c r="R1249" s="2"/>
      <c r="S1249" s="2"/>
    </row>
    <row r="1250" spans="2:19" x14ac:dyDescent="0.35">
      <c r="B1250" s="30" t="s">
        <v>63</v>
      </c>
      <c r="C1250" s="30" t="s">
        <v>64</v>
      </c>
      <c r="D1250" s="30" t="s">
        <v>3</v>
      </c>
      <c r="E1250" s="30" t="s">
        <v>114</v>
      </c>
      <c r="F1250" s="30"/>
      <c r="G1250" s="30"/>
      <c r="H1250" s="30" t="s">
        <v>188</v>
      </c>
      <c r="I1250" s="30" t="s">
        <v>115</v>
      </c>
      <c r="J1250" s="30">
        <f ca="1">DB!R1244</f>
        <v>464</v>
      </c>
      <c r="K1250" s="30">
        <f ca="1">DB!S1244</f>
        <v>515</v>
      </c>
      <c r="L1250" s="30">
        <f ca="1">DB!T1244</f>
        <v>571</v>
      </c>
      <c r="M1250" s="30">
        <f ca="1">DB!U1244</f>
        <v>815</v>
      </c>
      <c r="N1250" s="30" t="s">
        <v>37</v>
      </c>
      <c r="P1250" s="2"/>
      <c r="Q1250" s="2"/>
      <c r="R1250" s="2"/>
      <c r="S1250" s="2"/>
    </row>
    <row r="1251" spans="2:19" x14ac:dyDescent="0.35">
      <c r="B1251" s="30" t="s">
        <v>63</v>
      </c>
      <c r="C1251" s="30" t="s">
        <v>64</v>
      </c>
      <c r="D1251" s="30" t="s">
        <v>3</v>
      </c>
      <c r="E1251" s="30" t="s">
        <v>114</v>
      </c>
      <c r="F1251" s="30"/>
      <c r="G1251" s="30"/>
      <c r="H1251" s="30" t="s">
        <v>188</v>
      </c>
      <c r="I1251" s="30" t="s">
        <v>15</v>
      </c>
      <c r="J1251" s="30">
        <f ca="1">DB!R1245</f>
        <v>464</v>
      </c>
      <c r="K1251" s="30">
        <f ca="1">DB!S1245</f>
        <v>515</v>
      </c>
      <c r="L1251" s="30">
        <f ca="1">DB!T1245</f>
        <v>571</v>
      </c>
      <c r="M1251" s="30">
        <f ca="1">DB!U1245</f>
        <v>815</v>
      </c>
      <c r="N1251" s="30" t="s">
        <v>37</v>
      </c>
      <c r="P1251" s="2"/>
      <c r="Q1251" s="2"/>
      <c r="R1251" s="2"/>
      <c r="S1251" s="2"/>
    </row>
    <row r="1252" spans="2:19" x14ac:dyDescent="0.35">
      <c r="B1252" s="30" t="s">
        <v>63</v>
      </c>
      <c r="C1252" s="30" t="s">
        <v>64</v>
      </c>
      <c r="D1252" s="30" t="s">
        <v>3</v>
      </c>
      <c r="E1252" s="30" t="s">
        <v>116</v>
      </c>
      <c r="F1252" s="30"/>
      <c r="G1252" s="30"/>
      <c r="H1252" s="30" t="s">
        <v>188</v>
      </c>
      <c r="I1252" s="30" t="s">
        <v>45</v>
      </c>
      <c r="J1252" s="30">
        <f ca="1">DB!R1246</f>
        <v>464</v>
      </c>
      <c r="K1252" s="30">
        <f ca="1">DB!S1246</f>
        <v>515</v>
      </c>
      <c r="L1252" s="30">
        <f ca="1">DB!T1246</f>
        <v>571</v>
      </c>
      <c r="M1252" s="30">
        <f ca="1">DB!U1246</f>
        <v>815</v>
      </c>
      <c r="N1252" s="30" t="s">
        <v>37</v>
      </c>
      <c r="P1252" s="2"/>
      <c r="Q1252" s="2"/>
      <c r="R1252" s="2"/>
      <c r="S1252" s="2"/>
    </row>
    <row r="1253" spans="2:19" x14ac:dyDescent="0.35">
      <c r="B1253" s="30" t="s">
        <v>63</v>
      </c>
      <c r="C1253" s="30" t="s">
        <v>64</v>
      </c>
      <c r="D1253" s="30" t="s">
        <v>3</v>
      </c>
      <c r="E1253" s="30" t="s">
        <v>116</v>
      </c>
      <c r="F1253" s="30"/>
      <c r="G1253" s="30"/>
      <c r="H1253" s="30" t="s">
        <v>188</v>
      </c>
      <c r="I1253" s="30" t="s">
        <v>117</v>
      </c>
      <c r="J1253" s="30">
        <f ca="1">DB!R1247</f>
        <v>464</v>
      </c>
      <c r="K1253" s="30">
        <f ca="1">DB!S1247</f>
        <v>515</v>
      </c>
      <c r="L1253" s="30">
        <f ca="1">DB!T1247</f>
        <v>571</v>
      </c>
      <c r="M1253" s="30">
        <f ca="1">DB!U1247</f>
        <v>815</v>
      </c>
      <c r="N1253" s="30" t="s">
        <v>37</v>
      </c>
      <c r="P1253" s="2"/>
      <c r="Q1253" s="2"/>
      <c r="R1253" s="2"/>
      <c r="S1253" s="2"/>
    </row>
    <row r="1254" spans="2:19" x14ac:dyDescent="0.35">
      <c r="B1254" s="30" t="s">
        <v>63</v>
      </c>
      <c r="C1254" s="30" t="s">
        <v>64</v>
      </c>
      <c r="D1254" s="30" t="s">
        <v>3</v>
      </c>
      <c r="E1254" s="30" t="s">
        <v>116</v>
      </c>
      <c r="F1254" s="30"/>
      <c r="G1254" s="30"/>
      <c r="H1254" s="30" t="s">
        <v>188</v>
      </c>
      <c r="I1254" s="30" t="s">
        <v>16</v>
      </c>
      <c r="J1254" s="30">
        <f ca="1">DB!R1248</f>
        <v>464</v>
      </c>
      <c r="K1254" s="30">
        <f ca="1">DB!S1248</f>
        <v>515</v>
      </c>
      <c r="L1254" s="30">
        <f ca="1">DB!T1248</f>
        <v>571</v>
      </c>
      <c r="M1254" s="30">
        <f ca="1">DB!U1248</f>
        <v>815</v>
      </c>
      <c r="N1254" s="30" t="s">
        <v>37</v>
      </c>
      <c r="P1254" s="2"/>
      <c r="Q1254" s="2"/>
      <c r="R1254" s="2"/>
      <c r="S1254" s="2"/>
    </row>
    <row r="1255" spans="2:19" x14ac:dyDescent="0.35">
      <c r="B1255" s="30" t="s">
        <v>63</v>
      </c>
      <c r="C1255" s="30" t="s">
        <v>64</v>
      </c>
      <c r="D1255" s="30" t="s">
        <v>3</v>
      </c>
      <c r="E1255" s="30" t="s">
        <v>46</v>
      </c>
      <c r="F1255" s="30"/>
      <c r="G1255" s="30"/>
      <c r="H1255" s="30" t="s">
        <v>188</v>
      </c>
      <c r="I1255" s="30" t="s">
        <v>47</v>
      </c>
      <c r="J1255" s="30">
        <f ca="1">DB!R1249</f>
        <v>16</v>
      </c>
      <c r="K1255" s="30">
        <f ca="1">DB!S1249</f>
        <v>17</v>
      </c>
      <c r="L1255" s="30">
        <f ca="1">DB!T1249</f>
        <v>24</v>
      </c>
      <c r="M1255" s="30">
        <f ca="1">DB!U1249</f>
        <v>34</v>
      </c>
      <c r="N1255" s="30" t="s">
        <v>37</v>
      </c>
      <c r="P1255" s="2"/>
      <c r="Q1255" s="2"/>
      <c r="R1255" s="2"/>
      <c r="S1255" s="2"/>
    </row>
    <row r="1256" spans="2:19" x14ac:dyDescent="0.35">
      <c r="B1256" s="30" t="s">
        <v>63</v>
      </c>
      <c r="C1256" s="30" t="s">
        <v>64</v>
      </c>
      <c r="D1256" s="30" t="s">
        <v>5</v>
      </c>
      <c r="E1256" s="30" t="s">
        <v>36</v>
      </c>
      <c r="F1256" s="30"/>
      <c r="G1256" s="30"/>
      <c r="H1256" s="30" t="s">
        <v>188</v>
      </c>
      <c r="I1256" s="30" t="s">
        <v>9</v>
      </c>
      <c r="J1256" s="30">
        <f ca="1">DB!R1250</f>
        <v>464</v>
      </c>
      <c r="K1256" s="30">
        <f ca="1">DB!S1250</f>
        <v>515</v>
      </c>
      <c r="L1256" s="30">
        <f ca="1">DB!T1250</f>
        <v>571</v>
      </c>
      <c r="M1256" s="30">
        <f ca="1">DB!U1250</f>
        <v>815</v>
      </c>
      <c r="N1256" s="30" t="s">
        <v>37</v>
      </c>
      <c r="P1256" s="2"/>
      <c r="Q1256" s="2"/>
      <c r="R1256" s="2"/>
      <c r="S1256" s="2"/>
    </row>
    <row r="1257" spans="2:19" x14ac:dyDescent="0.35">
      <c r="B1257" s="30" t="s">
        <v>63</v>
      </c>
      <c r="C1257" s="30" t="s">
        <v>64</v>
      </c>
      <c r="D1257" s="30" t="s">
        <v>5</v>
      </c>
      <c r="E1257" s="30" t="s">
        <v>36</v>
      </c>
      <c r="F1257" s="30"/>
      <c r="G1257" s="30"/>
      <c r="H1257" s="30" t="s">
        <v>188</v>
      </c>
      <c r="I1257" s="30" t="s">
        <v>106</v>
      </c>
      <c r="J1257" s="30">
        <f ca="1">DB!R1251</f>
        <v>464</v>
      </c>
      <c r="K1257" s="30">
        <f ca="1">DB!S1251</f>
        <v>515</v>
      </c>
      <c r="L1257" s="30">
        <f ca="1">DB!T1251</f>
        <v>571</v>
      </c>
      <c r="M1257" s="30">
        <f ca="1">DB!U1251</f>
        <v>815</v>
      </c>
      <c r="N1257" s="30" t="s">
        <v>37</v>
      </c>
      <c r="P1257" s="2"/>
      <c r="Q1257" s="2"/>
      <c r="R1257" s="2"/>
      <c r="S1257" s="2"/>
    </row>
    <row r="1258" spans="2:19" x14ac:dyDescent="0.35">
      <c r="B1258" s="30" t="s">
        <v>63</v>
      </c>
      <c r="C1258" s="30" t="s">
        <v>64</v>
      </c>
      <c r="D1258" s="30" t="s">
        <v>5</v>
      </c>
      <c r="E1258" s="30" t="s">
        <v>36</v>
      </c>
      <c r="F1258" s="30"/>
      <c r="G1258" s="30"/>
      <c r="H1258" s="30" t="s">
        <v>188</v>
      </c>
      <c r="I1258" s="30" t="s">
        <v>107</v>
      </c>
      <c r="J1258" s="30">
        <f ca="1">DB!R1252</f>
        <v>464</v>
      </c>
      <c r="K1258" s="30">
        <f ca="1">DB!S1252</f>
        <v>515</v>
      </c>
      <c r="L1258" s="30">
        <f ca="1">DB!T1252</f>
        <v>571</v>
      </c>
      <c r="M1258" s="30">
        <f ca="1">DB!U1252</f>
        <v>815</v>
      </c>
      <c r="N1258" s="30" t="s">
        <v>37</v>
      </c>
      <c r="P1258" s="2"/>
      <c r="Q1258" s="2"/>
      <c r="R1258" s="2"/>
      <c r="S1258" s="2"/>
    </row>
    <row r="1259" spans="2:19" x14ac:dyDescent="0.35">
      <c r="B1259" s="30" t="s">
        <v>63</v>
      </c>
      <c r="C1259" s="30" t="s">
        <v>64</v>
      </c>
      <c r="D1259" s="30" t="s">
        <v>5</v>
      </c>
      <c r="E1259" s="30" t="s">
        <v>36</v>
      </c>
      <c r="F1259" s="30"/>
      <c r="G1259" s="30"/>
      <c r="H1259" s="30" t="s">
        <v>188</v>
      </c>
      <c r="I1259" s="30" t="s">
        <v>108</v>
      </c>
      <c r="J1259" s="30">
        <f ca="1">DB!R1253</f>
        <v>464</v>
      </c>
      <c r="K1259" s="30">
        <f ca="1">DB!S1253</f>
        <v>515</v>
      </c>
      <c r="L1259" s="30">
        <f ca="1">DB!T1253</f>
        <v>571</v>
      </c>
      <c r="M1259" s="30">
        <f ca="1">DB!U1253</f>
        <v>815</v>
      </c>
      <c r="N1259" s="30" t="s">
        <v>37</v>
      </c>
      <c r="P1259" s="2"/>
      <c r="Q1259" s="2"/>
      <c r="R1259" s="2"/>
      <c r="S1259" s="2"/>
    </row>
    <row r="1260" spans="2:19" x14ac:dyDescent="0.35">
      <c r="B1260" s="30" t="s">
        <v>63</v>
      </c>
      <c r="C1260" s="30" t="s">
        <v>64</v>
      </c>
      <c r="D1260" s="30" t="s">
        <v>5</v>
      </c>
      <c r="E1260" s="30" t="s">
        <v>38</v>
      </c>
      <c r="F1260" s="30"/>
      <c r="G1260" s="30"/>
      <c r="H1260" s="30" t="s">
        <v>188</v>
      </c>
      <c r="I1260" s="30" t="s">
        <v>10</v>
      </c>
      <c r="J1260" s="30">
        <f ca="1">DB!R1254</f>
        <v>764</v>
      </c>
      <c r="K1260" s="30">
        <f ca="1">DB!S1254</f>
        <v>849</v>
      </c>
      <c r="L1260" s="30">
        <f ca="1">DB!T1254</f>
        <v>943</v>
      </c>
      <c r="M1260" s="30">
        <f ca="1">DB!U1254</f>
        <v>1087</v>
      </c>
      <c r="N1260" s="30" t="s">
        <v>37</v>
      </c>
      <c r="P1260" s="2"/>
      <c r="Q1260" s="2"/>
      <c r="R1260" s="2"/>
      <c r="S1260" s="2"/>
    </row>
    <row r="1261" spans="2:19" x14ac:dyDescent="0.35">
      <c r="B1261" s="30" t="s">
        <v>63</v>
      </c>
      <c r="C1261" s="30" t="s">
        <v>64</v>
      </c>
      <c r="D1261" s="30" t="s">
        <v>5</v>
      </c>
      <c r="E1261" s="30" t="s">
        <v>38</v>
      </c>
      <c r="F1261" s="30"/>
      <c r="G1261" s="30"/>
      <c r="H1261" s="30" t="s">
        <v>188</v>
      </c>
      <c r="I1261" s="30" t="s">
        <v>11</v>
      </c>
      <c r="J1261" s="30">
        <f ca="1">DB!R1255</f>
        <v>764</v>
      </c>
      <c r="K1261" s="30">
        <f ca="1">DB!S1255</f>
        <v>849</v>
      </c>
      <c r="L1261" s="30">
        <f ca="1">DB!T1255</f>
        <v>943</v>
      </c>
      <c r="M1261" s="30">
        <f ca="1">DB!U1255</f>
        <v>1087</v>
      </c>
      <c r="N1261" s="30" t="s">
        <v>37</v>
      </c>
      <c r="P1261" s="2"/>
      <c r="Q1261" s="2"/>
      <c r="R1261" s="2"/>
      <c r="S1261" s="2"/>
    </row>
    <row r="1262" spans="2:19" x14ac:dyDescent="0.35">
      <c r="B1262" s="30" t="s">
        <v>63</v>
      </c>
      <c r="C1262" s="30" t="s">
        <v>64</v>
      </c>
      <c r="D1262" s="30" t="s">
        <v>5</v>
      </c>
      <c r="E1262" s="30" t="s">
        <v>38</v>
      </c>
      <c r="F1262" s="30"/>
      <c r="G1262" s="30"/>
      <c r="H1262" s="30" t="s">
        <v>188</v>
      </c>
      <c r="I1262" s="30" t="s">
        <v>109</v>
      </c>
      <c r="J1262" s="30">
        <f ca="1">DB!R1256</f>
        <v>764</v>
      </c>
      <c r="K1262" s="30">
        <f ca="1">DB!S1256</f>
        <v>849</v>
      </c>
      <c r="L1262" s="30">
        <f ca="1">DB!T1256</f>
        <v>943</v>
      </c>
      <c r="M1262" s="30">
        <f ca="1">DB!U1256</f>
        <v>1087</v>
      </c>
      <c r="N1262" s="30" t="s">
        <v>37</v>
      </c>
      <c r="P1262" s="2"/>
      <c r="Q1262" s="2"/>
      <c r="R1262" s="2"/>
      <c r="S1262" s="2"/>
    </row>
    <row r="1263" spans="2:19" x14ac:dyDescent="0.35">
      <c r="B1263" s="30" t="s">
        <v>63</v>
      </c>
      <c r="C1263" s="30" t="s">
        <v>64</v>
      </c>
      <c r="D1263" s="30" t="s">
        <v>5</v>
      </c>
      <c r="E1263" s="30" t="s">
        <v>38</v>
      </c>
      <c r="F1263" s="30"/>
      <c r="G1263" s="30"/>
      <c r="H1263" s="30" t="s">
        <v>188</v>
      </c>
      <c r="I1263" s="30" t="s">
        <v>110</v>
      </c>
      <c r="J1263" s="30">
        <f ca="1">DB!R1257</f>
        <v>764</v>
      </c>
      <c r="K1263" s="30">
        <f ca="1">DB!S1257</f>
        <v>849</v>
      </c>
      <c r="L1263" s="30">
        <f ca="1">DB!T1257</f>
        <v>943</v>
      </c>
      <c r="M1263" s="30">
        <f ca="1">DB!U1257</f>
        <v>1087</v>
      </c>
      <c r="N1263" s="30" t="s">
        <v>37</v>
      </c>
      <c r="P1263" s="2"/>
      <c r="Q1263" s="2"/>
      <c r="R1263" s="2"/>
      <c r="S1263" s="2"/>
    </row>
    <row r="1264" spans="2:19" x14ac:dyDescent="0.35">
      <c r="B1264" s="30" t="s">
        <v>63</v>
      </c>
      <c r="C1264" s="30" t="s">
        <v>64</v>
      </c>
      <c r="D1264" s="30" t="s">
        <v>5</v>
      </c>
      <c r="E1264" s="30" t="s">
        <v>39</v>
      </c>
      <c r="F1264" s="30"/>
      <c r="G1264" s="30"/>
      <c r="H1264" s="30" t="s">
        <v>188</v>
      </c>
      <c r="I1264" s="30" t="s">
        <v>111</v>
      </c>
      <c r="J1264" s="30">
        <f ca="1">DB!R1258</f>
        <v>773</v>
      </c>
      <c r="K1264" s="30">
        <f ca="1">DB!S1258</f>
        <v>859</v>
      </c>
      <c r="L1264" s="30">
        <f ca="1">DB!T1258</f>
        <v>954</v>
      </c>
      <c r="M1264" s="30">
        <f ca="1">DB!U1258</f>
        <v>1054</v>
      </c>
      <c r="N1264" s="30" t="s">
        <v>37</v>
      </c>
      <c r="P1264" s="2"/>
      <c r="Q1264" s="2"/>
      <c r="R1264" s="2"/>
      <c r="S1264" s="2"/>
    </row>
    <row r="1265" spans="2:19" x14ac:dyDescent="0.35">
      <c r="B1265" s="30" t="s">
        <v>63</v>
      </c>
      <c r="C1265" s="30" t="s">
        <v>64</v>
      </c>
      <c r="D1265" s="30" t="s">
        <v>5</v>
      </c>
      <c r="E1265" s="30" t="s">
        <v>39</v>
      </c>
      <c r="F1265" s="30"/>
      <c r="G1265" s="30"/>
      <c r="H1265" s="30" t="s">
        <v>188</v>
      </c>
      <c r="I1265" s="30" t="s">
        <v>112</v>
      </c>
      <c r="J1265" s="30">
        <f ca="1">DB!R1259</f>
        <v>773</v>
      </c>
      <c r="K1265" s="30">
        <f ca="1">DB!S1259</f>
        <v>859</v>
      </c>
      <c r="L1265" s="30">
        <f ca="1">DB!T1259</f>
        <v>954</v>
      </c>
      <c r="M1265" s="30">
        <f ca="1">DB!U1259</f>
        <v>1054</v>
      </c>
      <c r="N1265" s="30" t="s">
        <v>37</v>
      </c>
      <c r="P1265" s="2"/>
      <c r="Q1265" s="2"/>
      <c r="R1265" s="2"/>
      <c r="S1265" s="2"/>
    </row>
    <row r="1266" spans="2:19" x14ac:dyDescent="0.35">
      <c r="B1266" s="30" t="s">
        <v>63</v>
      </c>
      <c r="C1266" s="30" t="s">
        <v>64</v>
      </c>
      <c r="D1266" s="30" t="s">
        <v>5</v>
      </c>
      <c r="E1266" s="30" t="s">
        <v>39</v>
      </c>
      <c r="F1266" s="30"/>
      <c r="G1266" s="30"/>
      <c r="H1266" s="30" t="s">
        <v>188</v>
      </c>
      <c r="I1266" s="30" t="s">
        <v>12</v>
      </c>
      <c r="J1266" s="30">
        <f ca="1">DB!R1260</f>
        <v>773</v>
      </c>
      <c r="K1266" s="30">
        <f ca="1">DB!S1260</f>
        <v>859</v>
      </c>
      <c r="L1266" s="30">
        <f ca="1">DB!T1260</f>
        <v>954</v>
      </c>
      <c r="M1266" s="30">
        <f ca="1">DB!U1260</f>
        <v>1054</v>
      </c>
      <c r="N1266" s="30" t="s">
        <v>37</v>
      </c>
      <c r="P1266" s="2"/>
      <c r="Q1266" s="2"/>
      <c r="R1266" s="2"/>
      <c r="S1266" s="2"/>
    </row>
    <row r="1267" spans="2:19" x14ac:dyDescent="0.35">
      <c r="B1267" s="30" t="s">
        <v>63</v>
      </c>
      <c r="C1267" s="30" t="s">
        <v>64</v>
      </c>
      <c r="D1267" s="30" t="s">
        <v>5</v>
      </c>
      <c r="E1267" s="30" t="s">
        <v>39</v>
      </c>
      <c r="F1267" s="30"/>
      <c r="G1267" s="30"/>
      <c r="H1267" s="30" t="s">
        <v>188</v>
      </c>
      <c r="I1267" s="30" t="s">
        <v>13</v>
      </c>
      <c r="J1267" s="30">
        <f ca="1">DB!R1261</f>
        <v>773</v>
      </c>
      <c r="K1267" s="30">
        <f ca="1">DB!S1261</f>
        <v>859</v>
      </c>
      <c r="L1267" s="30">
        <f ca="1">DB!T1261</f>
        <v>954</v>
      </c>
      <c r="M1267" s="30">
        <f ca="1">DB!U1261</f>
        <v>1054</v>
      </c>
      <c r="N1267" s="30" t="s">
        <v>37</v>
      </c>
      <c r="P1267" s="2"/>
      <c r="Q1267" s="2"/>
      <c r="R1267" s="2"/>
      <c r="S1267" s="2"/>
    </row>
    <row r="1268" spans="2:19" x14ac:dyDescent="0.35">
      <c r="B1268" s="30" t="s">
        <v>63</v>
      </c>
      <c r="C1268" s="30" t="s">
        <v>64</v>
      </c>
      <c r="D1268" s="30" t="s">
        <v>5</v>
      </c>
      <c r="E1268" s="30" t="s">
        <v>113</v>
      </c>
      <c r="F1268" s="30"/>
      <c r="G1268" s="30"/>
      <c r="H1268" s="30" t="s">
        <v>188</v>
      </c>
      <c r="I1268" s="30" t="s">
        <v>40</v>
      </c>
      <c r="J1268" s="30">
        <f ca="1">DB!R1262</f>
        <v>773</v>
      </c>
      <c r="K1268" s="30">
        <f ca="1">DB!S1262</f>
        <v>859</v>
      </c>
      <c r="L1268" s="30">
        <f ca="1">DB!T1262</f>
        <v>954</v>
      </c>
      <c r="M1268" s="30">
        <f ca="1">DB!U1262</f>
        <v>1087</v>
      </c>
      <c r="N1268" s="30" t="s">
        <v>37</v>
      </c>
      <c r="P1268" s="2"/>
      <c r="Q1268" s="2"/>
      <c r="R1268" s="2"/>
      <c r="S1268" s="2"/>
    </row>
    <row r="1269" spans="2:19" x14ac:dyDescent="0.35">
      <c r="B1269" s="30" t="s">
        <v>63</v>
      </c>
      <c r="C1269" s="30" t="s">
        <v>64</v>
      </c>
      <c r="D1269" s="30" t="s">
        <v>5</v>
      </c>
      <c r="E1269" s="30" t="s">
        <v>113</v>
      </c>
      <c r="F1269" s="30"/>
      <c r="G1269" s="30"/>
      <c r="H1269" s="30" t="s">
        <v>188</v>
      </c>
      <c r="I1269" s="30" t="s">
        <v>41</v>
      </c>
      <c r="J1269" s="30">
        <f ca="1">DB!R1263</f>
        <v>773</v>
      </c>
      <c r="K1269" s="30">
        <f ca="1">DB!S1263</f>
        <v>859</v>
      </c>
      <c r="L1269" s="30">
        <f ca="1">DB!T1263</f>
        <v>954</v>
      </c>
      <c r="M1269" s="30">
        <f ca="1">DB!U1263</f>
        <v>1087</v>
      </c>
      <c r="N1269" s="30" t="s">
        <v>37</v>
      </c>
      <c r="P1269" s="2"/>
      <c r="Q1269" s="2"/>
      <c r="R1269" s="2"/>
      <c r="S1269" s="2"/>
    </row>
    <row r="1270" spans="2:19" x14ac:dyDescent="0.35">
      <c r="B1270" s="30" t="s">
        <v>63</v>
      </c>
      <c r="C1270" s="30" t="s">
        <v>64</v>
      </c>
      <c r="D1270" s="30" t="s">
        <v>5</v>
      </c>
      <c r="E1270" s="30" t="s">
        <v>113</v>
      </c>
      <c r="F1270" s="30"/>
      <c r="G1270" s="30"/>
      <c r="H1270" s="30" t="s">
        <v>188</v>
      </c>
      <c r="I1270" s="30" t="s">
        <v>42</v>
      </c>
      <c r="J1270" s="30">
        <f ca="1">DB!R1264</f>
        <v>773</v>
      </c>
      <c r="K1270" s="30">
        <f ca="1">DB!S1264</f>
        <v>859</v>
      </c>
      <c r="L1270" s="30">
        <f ca="1">DB!T1264</f>
        <v>954</v>
      </c>
      <c r="M1270" s="30">
        <f ca="1">DB!U1264</f>
        <v>1087</v>
      </c>
      <c r="N1270" s="30" t="s">
        <v>37</v>
      </c>
      <c r="P1270" s="2"/>
      <c r="Q1270" s="2"/>
      <c r="R1270" s="2"/>
      <c r="S1270" s="2"/>
    </row>
    <row r="1271" spans="2:19" x14ac:dyDescent="0.35">
      <c r="B1271" s="30" t="s">
        <v>63</v>
      </c>
      <c r="C1271" s="30" t="s">
        <v>64</v>
      </c>
      <c r="D1271" s="30" t="s">
        <v>5</v>
      </c>
      <c r="E1271" s="30" t="s">
        <v>113</v>
      </c>
      <c r="F1271" s="30"/>
      <c r="G1271" s="30"/>
      <c r="H1271" s="30" t="s">
        <v>188</v>
      </c>
      <c r="I1271" s="30" t="s">
        <v>43</v>
      </c>
      <c r="J1271" s="30">
        <f ca="1">DB!R1265</f>
        <v>773</v>
      </c>
      <c r="K1271" s="30">
        <f ca="1">DB!S1265</f>
        <v>859</v>
      </c>
      <c r="L1271" s="30">
        <f ca="1">DB!T1265</f>
        <v>954</v>
      </c>
      <c r="M1271" s="30">
        <f ca="1">DB!U1265</f>
        <v>1087</v>
      </c>
      <c r="N1271" s="30" t="s">
        <v>37</v>
      </c>
      <c r="P1271" s="2"/>
      <c r="Q1271" s="2"/>
      <c r="R1271" s="2"/>
      <c r="S1271" s="2"/>
    </row>
    <row r="1272" spans="2:19" x14ac:dyDescent="0.35">
      <c r="B1272" s="30" t="s">
        <v>63</v>
      </c>
      <c r="C1272" s="30" t="s">
        <v>64</v>
      </c>
      <c r="D1272" s="30" t="s">
        <v>5</v>
      </c>
      <c r="E1272" s="30" t="s">
        <v>113</v>
      </c>
      <c r="F1272" s="30"/>
      <c r="G1272" s="30"/>
      <c r="H1272" s="30" t="s">
        <v>188</v>
      </c>
      <c r="I1272" s="30" t="s">
        <v>44</v>
      </c>
      <c r="J1272" s="30">
        <f ca="1">DB!R1266</f>
        <v>773</v>
      </c>
      <c r="K1272" s="30">
        <f ca="1">DB!S1266</f>
        <v>859</v>
      </c>
      <c r="L1272" s="30">
        <f ca="1">DB!T1266</f>
        <v>954</v>
      </c>
      <c r="M1272" s="30">
        <f ca="1">DB!U1266</f>
        <v>1087</v>
      </c>
      <c r="N1272" s="30" t="s">
        <v>37</v>
      </c>
      <c r="P1272" s="2"/>
      <c r="Q1272" s="2"/>
      <c r="R1272" s="2"/>
      <c r="S1272" s="2"/>
    </row>
    <row r="1273" spans="2:19" x14ac:dyDescent="0.35">
      <c r="B1273" s="30" t="s">
        <v>63</v>
      </c>
      <c r="C1273" s="30" t="s">
        <v>64</v>
      </c>
      <c r="D1273" s="30" t="s">
        <v>5</v>
      </c>
      <c r="E1273" s="30" t="s">
        <v>114</v>
      </c>
      <c r="F1273" s="30"/>
      <c r="G1273" s="30"/>
      <c r="H1273" s="30" t="s">
        <v>188</v>
      </c>
      <c r="I1273" s="30" t="s">
        <v>14</v>
      </c>
      <c r="J1273" s="30">
        <f ca="1">DB!R1267</f>
        <v>464</v>
      </c>
      <c r="K1273" s="30">
        <f ca="1">DB!S1267</f>
        <v>515</v>
      </c>
      <c r="L1273" s="30">
        <f ca="1">DB!T1267</f>
        <v>571</v>
      </c>
      <c r="M1273" s="30">
        <f ca="1">DB!U1267</f>
        <v>815</v>
      </c>
      <c r="N1273" s="30" t="s">
        <v>37</v>
      </c>
      <c r="P1273" s="2"/>
      <c r="Q1273" s="2"/>
      <c r="R1273" s="2"/>
      <c r="S1273" s="2"/>
    </row>
    <row r="1274" spans="2:19" x14ac:dyDescent="0.35">
      <c r="B1274" s="30" t="s">
        <v>63</v>
      </c>
      <c r="C1274" s="30" t="s">
        <v>64</v>
      </c>
      <c r="D1274" s="30" t="s">
        <v>5</v>
      </c>
      <c r="E1274" s="30" t="s">
        <v>114</v>
      </c>
      <c r="F1274" s="30"/>
      <c r="G1274" s="30"/>
      <c r="H1274" s="30" t="s">
        <v>188</v>
      </c>
      <c r="I1274" s="30" t="s">
        <v>115</v>
      </c>
      <c r="J1274" s="30">
        <f ca="1">DB!R1268</f>
        <v>464</v>
      </c>
      <c r="K1274" s="30">
        <f ca="1">DB!S1268</f>
        <v>515</v>
      </c>
      <c r="L1274" s="30">
        <f ca="1">DB!T1268</f>
        <v>571</v>
      </c>
      <c r="M1274" s="30">
        <f ca="1">DB!U1268</f>
        <v>815</v>
      </c>
      <c r="N1274" s="30" t="s">
        <v>37</v>
      </c>
      <c r="P1274" s="2"/>
      <c r="Q1274" s="2"/>
      <c r="R1274" s="2"/>
      <c r="S1274" s="2"/>
    </row>
    <row r="1275" spans="2:19" x14ac:dyDescent="0.35">
      <c r="B1275" s="30" t="s">
        <v>63</v>
      </c>
      <c r="C1275" s="30" t="s">
        <v>64</v>
      </c>
      <c r="D1275" s="30" t="s">
        <v>5</v>
      </c>
      <c r="E1275" s="30" t="s">
        <v>114</v>
      </c>
      <c r="F1275" s="30"/>
      <c r="G1275" s="30"/>
      <c r="H1275" s="30" t="s">
        <v>188</v>
      </c>
      <c r="I1275" s="30" t="s">
        <v>15</v>
      </c>
      <c r="J1275" s="30">
        <f ca="1">DB!R1269</f>
        <v>464</v>
      </c>
      <c r="K1275" s="30">
        <f ca="1">DB!S1269</f>
        <v>515</v>
      </c>
      <c r="L1275" s="30">
        <f ca="1">DB!T1269</f>
        <v>571</v>
      </c>
      <c r="M1275" s="30">
        <f ca="1">DB!U1269</f>
        <v>815</v>
      </c>
      <c r="N1275" s="30" t="s">
        <v>37</v>
      </c>
      <c r="P1275" s="2"/>
      <c r="Q1275" s="2"/>
      <c r="R1275" s="2"/>
      <c r="S1275" s="2"/>
    </row>
    <row r="1276" spans="2:19" x14ac:dyDescent="0.35">
      <c r="B1276" s="30" t="s">
        <v>63</v>
      </c>
      <c r="C1276" s="30" t="s">
        <v>64</v>
      </c>
      <c r="D1276" s="30" t="s">
        <v>5</v>
      </c>
      <c r="E1276" s="30" t="s">
        <v>116</v>
      </c>
      <c r="F1276" s="30"/>
      <c r="G1276" s="30"/>
      <c r="H1276" s="30" t="s">
        <v>188</v>
      </c>
      <c r="I1276" s="30" t="s">
        <v>45</v>
      </c>
      <c r="J1276" s="30">
        <f ca="1">DB!R1270</f>
        <v>464</v>
      </c>
      <c r="K1276" s="30">
        <f ca="1">DB!S1270</f>
        <v>515</v>
      </c>
      <c r="L1276" s="30">
        <f ca="1">DB!T1270</f>
        <v>571</v>
      </c>
      <c r="M1276" s="30">
        <f ca="1">DB!U1270</f>
        <v>815</v>
      </c>
      <c r="N1276" s="30" t="s">
        <v>37</v>
      </c>
      <c r="P1276" s="2"/>
      <c r="Q1276" s="2"/>
      <c r="R1276" s="2"/>
      <c r="S1276" s="2"/>
    </row>
    <row r="1277" spans="2:19" x14ac:dyDescent="0.35">
      <c r="B1277" s="30" t="s">
        <v>63</v>
      </c>
      <c r="C1277" s="30" t="s">
        <v>64</v>
      </c>
      <c r="D1277" s="30" t="s">
        <v>5</v>
      </c>
      <c r="E1277" s="30" t="s">
        <v>116</v>
      </c>
      <c r="F1277" s="30"/>
      <c r="G1277" s="30"/>
      <c r="H1277" s="30" t="s">
        <v>188</v>
      </c>
      <c r="I1277" s="30" t="s">
        <v>117</v>
      </c>
      <c r="J1277" s="30">
        <f ca="1">DB!R1271</f>
        <v>464</v>
      </c>
      <c r="K1277" s="30">
        <f ca="1">DB!S1271</f>
        <v>515</v>
      </c>
      <c r="L1277" s="30">
        <f ca="1">DB!T1271</f>
        <v>571</v>
      </c>
      <c r="M1277" s="30">
        <f ca="1">DB!U1271</f>
        <v>815</v>
      </c>
      <c r="N1277" s="30" t="s">
        <v>37</v>
      </c>
      <c r="P1277" s="2"/>
      <c r="Q1277" s="2"/>
      <c r="R1277" s="2"/>
      <c r="S1277" s="2"/>
    </row>
    <row r="1278" spans="2:19" x14ac:dyDescent="0.35">
      <c r="B1278" s="30" t="s">
        <v>63</v>
      </c>
      <c r="C1278" s="30" t="s">
        <v>64</v>
      </c>
      <c r="D1278" s="30" t="s">
        <v>5</v>
      </c>
      <c r="E1278" s="30" t="s">
        <v>116</v>
      </c>
      <c r="F1278" s="30"/>
      <c r="G1278" s="30"/>
      <c r="H1278" s="30" t="s">
        <v>188</v>
      </c>
      <c r="I1278" s="30" t="s">
        <v>16</v>
      </c>
      <c r="J1278" s="30">
        <f ca="1">DB!R1272</f>
        <v>464</v>
      </c>
      <c r="K1278" s="30">
        <f ca="1">DB!S1272</f>
        <v>515</v>
      </c>
      <c r="L1278" s="30">
        <f ca="1">DB!T1272</f>
        <v>571</v>
      </c>
      <c r="M1278" s="30">
        <f ca="1">DB!U1272</f>
        <v>815</v>
      </c>
      <c r="N1278" s="30" t="s">
        <v>37</v>
      </c>
      <c r="P1278" s="2"/>
      <c r="Q1278" s="2"/>
      <c r="R1278" s="2"/>
      <c r="S1278" s="2"/>
    </row>
    <row r="1279" spans="2:19" x14ac:dyDescent="0.35">
      <c r="B1279" s="30" t="s">
        <v>63</v>
      </c>
      <c r="C1279" s="30" t="s">
        <v>64</v>
      </c>
      <c r="D1279" s="30" t="s">
        <v>5</v>
      </c>
      <c r="E1279" s="30" t="s">
        <v>46</v>
      </c>
      <c r="F1279" s="30"/>
      <c r="G1279" s="30"/>
      <c r="H1279" s="30" t="s">
        <v>188</v>
      </c>
      <c r="I1279" s="30" t="s">
        <v>47</v>
      </c>
      <c r="J1279" s="30">
        <f ca="1">DB!R1273</f>
        <v>16</v>
      </c>
      <c r="K1279" s="30">
        <f ca="1">DB!S1273</f>
        <v>17</v>
      </c>
      <c r="L1279" s="30">
        <f ca="1">DB!T1273</f>
        <v>24</v>
      </c>
      <c r="M1279" s="30">
        <f ca="1">DB!U1273</f>
        <v>34</v>
      </c>
      <c r="N1279" s="30" t="s">
        <v>37</v>
      </c>
      <c r="P1279" s="2"/>
      <c r="Q1279" s="2"/>
      <c r="R1279" s="2"/>
      <c r="S1279" s="2"/>
    </row>
    <row r="1280" spans="2:19" x14ac:dyDescent="0.35">
      <c r="B1280" s="30" t="s">
        <v>63</v>
      </c>
      <c r="C1280" s="30" t="s">
        <v>64</v>
      </c>
      <c r="D1280" s="30" t="s">
        <v>6</v>
      </c>
      <c r="E1280" s="30" t="s">
        <v>36</v>
      </c>
      <c r="F1280" s="30"/>
      <c r="G1280" s="30"/>
      <c r="H1280" s="30" t="s">
        <v>188</v>
      </c>
      <c r="I1280" s="30" t="s">
        <v>9</v>
      </c>
      <c r="J1280" s="30">
        <f ca="1">DB!R1274</f>
        <v>464</v>
      </c>
      <c r="K1280" s="30">
        <f ca="1">DB!S1274</f>
        <v>515</v>
      </c>
      <c r="L1280" s="30">
        <f ca="1">DB!T1274</f>
        <v>571</v>
      </c>
      <c r="M1280" s="30">
        <f ca="1">DB!U1274</f>
        <v>815</v>
      </c>
      <c r="N1280" s="30" t="s">
        <v>37</v>
      </c>
      <c r="P1280" s="2"/>
      <c r="Q1280" s="2"/>
      <c r="R1280" s="2"/>
      <c r="S1280" s="2"/>
    </row>
    <row r="1281" spans="2:19" x14ac:dyDescent="0.35">
      <c r="B1281" s="30" t="s">
        <v>63</v>
      </c>
      <c r="C1281" s="30" t="s">
        <v>64</v>
      </c>
      <c r="D1281" s="30" t="s">
        <v>6</v>
      </c>
      <c r="E1281" s="30" t="s">
        <v>36</v>
      </c>
      <c r="F1281" s="30"/>
      <c r="G1281" s="30"/>
      <c r="H1281" s="30" t="s">
        <v>188</v>
      </c>
      <c r="I1281" s="30" t="s">
        <v>106</v>
      </c>
      <c r="J1281" s="30">
        <f ca="1">DB!R1275</f>
        <v>464</v>
      </c>
      <c r="K1281" s="30">
        <f ca="1">DB!S1275</f>
        <v>515</v>
      </c>
      <c r="L1281" s="30">
        <f ca="1">DB!T1275</f>
        <v>571</v>
      </c>
      <c r="M1281" s="30">
        <f ca="1">DB!U1275</f>
        <v>815</v>
      </c>
      <c r="N1281" s="30" t="s">
        <v>37</v>
      </c>
      <c r="P1281" s="2"/>
      <c r="Q1281" s="2"/>
      <c r="R1281" s="2"/>
      <c r="S1281" s="2"/>
    </row>
    <row r="1282" spans="2:19" x14ac:dyDescent="0.35">
      <c r="B1282" s="30" t="s">
        <v>63</v>
      </c>
      <c r="C1282" s="30" t="s">
        <v>64</v>
      </c>
      <c r="D1282" s="30" t="s">
        <v>6</v>
      </c>
      <c r="E1282" s="30" t="s">
        <v>36</v>
      </c>
      <c r="F1282" s="30"/>
      <c r="G1282" s="30"/>
      <c r="H1282" s="30" t="s">
        <v>188</v>
      </c>
      <c r="I1282" s="30" t="s">
        <v>107</v>
      </c>
      <c r="J1282" s="30">
        <f ca="1">DB!R1276</f>
        <v>464</v>
      </c>
      <c r="K1282" s="30">
        <f ca="1">DB!S1276</f>
        <v>515</v>
      </c>
      <c r="L1282" s="30">
        <f ca="1">DB!T1276</f>
        <v>571</v>
      </c>
      <c r="M1282" s="30">
        <f ca="1">DB!U1276</f>
        <v>815</v>
      </c>
      <c r="N1282" s="30" t="s">
        <v>37</v>
      </c>
      <c r="P1282" s="2"/>
      <c r="Q1282" s="2"/>
      <c r="R1282" s="2"/>
      <c r="S1282" s="2"/>
    </row>
    <row r="1283" spans="2:19" x14ac:dyDescent="0.35">
      <c r="B1283" s="30" t="s">
        <v>63</v>
      </c>
      <c r="C1283" s="30" t="s">
        <v>64</v>
      </c>
      <c r="D1283" s="30" t="s">
        <v>6</v>
      </c>
      <c r="E1283" s="30" t="s">
        <v>36</v>
      </c>
      <c r="F1283" s="30"/>
      <c r="G1283" s="30"/>
      <c r="H1283" s="30" t="s">
        <v>188</v>
      </c>
      <c r="I1283" s="30" t="s">
        <v>108</v>
      </c>
      <c r="J1283" s="30">
        <f ca="1">DB!R1277</f>
        <v>464</v>
      </c>
      <c r="K1283" s="30">
        <f ca="1">DB!S1277</f>
        <v>515</v>
      </c>
      <c r="L1283" s="30">
        <f ca="1">DB!T1277</f>
        <v>571</v>
      </c>
      <c r="M1283" s="30">
        <f ca="1">DB!U1277</f>
        <v>815</v>
      </c>
      <c r="N1283" s="30" t="s">
        <v>37</v>
      </c>
      <c r="P1283" s="2"/>
      <c r="Q1283" s="2"/>
      <c r="R1283" s="2"/>
      <c r="S1283" s="2"/>
    </row>
    <row r="1284" spans="2:19" x14ac:dyDescent="0.35">
      <c r="B1284" s="30" t="s">
        <v>63</v>
      </c>
      <c r="C1284" s="30" t="s">
        <v>64</v>
      </c>
      <c r="D1284" s="30" t="s">
        <v>6</v>
      </c>
      <c r="E1284" s="30" t="s">
        <v>38</v>
      </c>
      <c r="F1284" s="30"/>
      <c r="G1284" s="30"/>
      <c r="H1284" s="30" t="s">
        <v>188</v>
      </c>
      <c r="I1284" s="30" t="s">
        <v>10</v>
      </c>
      <c r="J1284" s="30">
        <f ca="1">DB!R1278</f>
        <v>764</v>
      </c>
      <c r="K1284" s="30">
        <f ca="1">DB!S1278</f>
        <v>849</v>
      </c>
      <c r="L1284" s="30">
        <f ca="1">DB!T1278</f>
        <v>943</v>
      </c>
      <c r="M1284" s="30">
        <f ca="1">DB!U1278</f>
        <v>1087</v>
      </c>
      <c r="N1284" s="30" t="s">
        <v>37</v>
      </c>
      <c r="P1284" s="2"/>
      <c r="Q1284" s="2"/>
      <c r="R1284" s="2"/>
      <c r="S1284" s="2"/>
    </row>
    <row r="1285" spans="2:19" x14ac:dyDescent="0.35">
      <c r="B1285" s="30" t="s">
        <v>63</v>
      </c>
      <c r="C1285" s="30" t="s">
        <v>64</v>
      </c>
      <c r="D1285" s="30" t="s">
        <v>6</v>
      </c>
      <c r="E1285" s="30" t="s">
        <v>38</v>
      </c>
      <c r="F1285" s="30"/>
      <c r="G1285" s="30"/>
      <c r="H1285" s="30" t="s">
        <v>188</v>
      </c>
      <c r="I1285" s="30" t="s">
        <v>11</v>
      </c>
      <c r="J1285" s="30">
        <f ca="1">DB!R1279</f>
        <v>764</v>
      </c>
      <c r="K1285" s="30">
        <f ca="1">DB!S1279</f>
        <v>849</v>
      </c>
      <c r="L1285" s="30">
        <f ca="1">DB!T1279</f>
        <v>943</v>
      </c>
      <c r="M1285" s="30">
        <f ca="1">DB!U1279</f>
        <v>1087</v>
      </c>
      <c r="N1285" s="30" t="s">
        <v>37</v>
      </c>
      <c r="P1285" s="2"/>
      <c r="Q1285" s="2"/>
      <c r="R1285" s="2"/>
      <c r="S1285" s="2"/>
    </row>
    <row r="1286" spans="2:19" x14ac:dyDescent="0.35">
      <c r="B1286" s="30" t="s">
        <v>63</v>
      </c>
      <c r="C1286" s="30" t="s">
        <v>64</v>
      </c>
      <c r="D1286" s="30" t="s">
        <v>6</v>
      </c>
      <c r="E1286" s="30" t="s">
        <v>38</v>
      </c>
      <c r="F1286" s="30"/>
      <c r="G1286" s="30"/>
      <c r="H1286" s="30" t="s">
        <v>188</v>
      </c>
      <c r="I1286" s="30" t="s">
        <v>109</v>
      </c>
      <c r="J1286" s="30">
        <f ca="1">DB!R1280</f>
        <v>764</v>
      </c>
      <c r="K1286" s="30">
        <f ca="1">DB!S1280</f>
        <v>849</v>
      </c>
      <c r="L1286" s="30">
        <f ca="1">DB!T1280</f>
        <v>943</v>
      </c>
      <c r="M1286" s="30">
        <f ca="1">DB!U1280</f>
        <v>1087</v>
      </c>
      <c r="N1286" s="30" t="s">
        <v>37</v>
      </c>
      <c r="P1286" s="2"/>
      <c r="Q1286" s="2"/>
      <c r="R1286" s="2"/>
      <c r="S1286" s="2"/>
    </row>
    <row r="1287" spans="2:19" x14ac:dyDescent="0.35">
      <c r="B1287" s="30" t="s">
        <v>63</v>
      </c>
      <c r="C1287" s="30" t="s">
        <v>64</v>
      </c>
      <c r="D1287" s="30" t="s">
        <v>6</v>
      </c>
      <c r="E1287" s="30" t="s">
        <v>38</v>
      </c>
      <c r="F1287" s="30"/>
      <c r="G1287" s="30"/>
      <c r="H1287" s="30" t="s">
        <v>188</v>
      </c>
      <c r="I1287" s="30" t="s">
        <v>110</v>
      </c>
      <c r="J1287" s="30">
        <f ca="1">DB!R1281</f>
        <v>764</v>
      </c>
      <c r="K1287" s="30">
        <f ca="1">DB!S1281</f>
        <v>849</v>
      </c>
      <c r="L1287" s="30">
        <f ca="1">DB!T1281</f>
        <v>943</v>
      </c>
      <c r="M1287" s="30">
        <f ca="1">DB!U1281</f>
        <v>1087</v>
      </c>
      <c r="N1287" s="30" t="s">
        <v>37</v>
      </c>
      <c r="P1287" s="2"/>
      <c r="Q1287" s="2"/>
      <c r="R1287" s="2"/>
      <c r="S1287" s="2"/>
    </row>
    <row r="1288" spans="2:19" x14ac:dyDescent="0.35">
      <c r="B1288" s="30" t="s">
        <v>63</v>
      </c>
      <c r="C1288" s="30" t="s">
        <v>64</v>
      </c>
      <c r="D1288" s="30" t="s">
        <v>6</v>
      </c>
      <c r="E1288" s="30" t="s">
        <v>39</v>
      </c>
      <c r="F1288" s="30"/>
      <c r="G1288" s="30"/>
      <c r="H1288" s="30" t="s">
        <v>188</v>
      </c>
      <c r="I1288" s="30" t="s">
        <v>111</v>
      </c>
      <c r="J1288" s="30">
        <f ca="1">DB!R1282</f>
        <v>773</v>
      </c>
      <c r="K1288" s="30">
        <f ca="1">DB!S1282</f>
        <v>859</v>
      </c>
      <c r="L1288" s="30">
        <f ca="1">DB!T1282</f>
        <v>954</v>
      </c>
      <c r="M1288" s="30">
        <f ca="1">DB!U1282</f>
        <v>1054</v>
      </c>
      <c r="N1288" s="30" t="s">
        <v>37</v>
      </c>
      <c r="P1288" s="2"/>
      <c r="Q1288" s="2"/>
      <c r="R1288" s="2"/>
      <c r="S1288" s="2"/>
    </row>
    <row r="1289" spans="2:19" x14ac:dyDescent="0.35">
      <c r="B1289" s="30" t="s">
        <v>63</v>
      </c>
      <c r="C1289" s="30" t="s">
        <v>64</v>
      </c>
      <c r="D1289" s="30" t="s">
        <v>6</v>
      </c>
      <c r="E1289" s="30" t="s">
        <v>39</v>
      </c>
      <c r="F1289" s="30"/>
      <c r="G1289" s="30"/>
      <c r="H1289" s="30" t="s">
        <v>188</v>
      </c>
      <c r="I1289" s="30" t="s">
        <v>112</v>
      </c>
      <c r="J1289" s="30">
        <f ca="1">DB!R1283</f>
        <v>773</v>
      </c>
      <c r="K1289" s="30">
        <f ca="1">DB!S1283</f>
        <v>859</v>
      </c>
      <c r="L1289" s="30">
        <f ca="1">DB!T1283</f>
        <v>954</v>
      </c>
      <c r="M1289" s="30">
        <f ca="1">DB!U1283</f>
        <v>1054</v>
      </c>
      <c r="N1289" s="30" t="s">
        <v>37</v>
      </c>
      <c r="P1289" s="2"/>
      <c r="Q1289" s="2"/>
      <c r="R1289" s="2"/>
      <c r="S1289" s="2"/>
    </row>
    <row r="1290" spans="2:19" x14ac:dyDescent="0.35">
      <c r="B1290" s="30" t="s">
        <v>63</v>
      </c>
      <c r="C1290" s="30" t="s">
        <v>64</v>
      </c>
      <c r="D1290" s="30" t="s">
        <v>6</v>
      </c>
      <c r="E1290" s="30" t="s">
        <v>39</v>
      </c>
      <c r="F1290" s="30"/>
      <c r="G1290" s="30"/>
      <c r="H1290" s="30" t="s">
        <v>188</v>
      </c>
      <c r="I1290" s="30" t="s">
        <v>12</v>
      </c>
      <c r="J1290" s="30">
        <f ca="1">DB!R1284</f>
        <v>773</v>
      </c>
      <c r="K1290" s="30">
        <f ca="1">DB!S1284</f>
        <v>859</v>
      </c>
      <c r="L1290" s="30">
        <f ca="1">DB!T1284</f>
        <v>954</v>
      </c>
      <c r="M1290" s="30">
        <f ca="1">DB!U1284</f>
        <v>1054</v>
      </c>
      <c r="N1290" s="30" t="s">
        <v>37</v>
      </c>
      <c r="P1290" s="2"/>
      <c r="Q1290" s="2"/>
      <c r="R1290" s="2"/>
      <c r="S1290" s="2"/>
    </row>
    <row r="1291" spans="2:19" x14ac:dyDescent="0.35">
      <c r="B1291" s="30" t="s">
        <v>63</v>
      </c>
      <c r="C1291" s="30" t="s">
        <v>64</v>
      </c>
      <c r="D1291" s="30" t="s">
        <v>6</v>
      </c>
      <c r="E1291" s="30" t="s">
        <v>39</v>
      </c>
      <c r="F1291" s="30"/>
      <c r="G1291" s="30"/>
      <c r="H1291" s="30" t="s">
        <v>188</v>
      </c>
      <c r="I1291" s="30" t="s">
        <v>13</v>
      </c>
      <c r="J1291" s="30">
        <f ca="1">DB!R1285</f>
        <v>773</v>
      </c>
      <c r="K1291" s="30">
        <f ca="1">DB!S1285</f>
        <v>859</v>
      </c>
      <c r="L1291" s="30">
        <f ca="1">DB!T1285</f>
        <v>954</v>
      </c>
      <c r="M1291" s="30">
        <f ca="1">DB!U1285</f>
        <v>1054</v>
      </c>
      <c r="N1291" s="30" t="s">
        <v>37</v>
      </c>
      <c r="P1291" s="2"/>
      <c r="Q1291" s="2"/>
      <c r="R1291" s="2"/>
      <c r="S1291" s="2"/>
    </row>
    <row r="1292" spans="2:19" x14ac:dyDescent="0.35">
      <c r="B1292" s="30" t="s">
        <v>63</v>
      </c>
      <c r="C1292" s="30" t="s">
        <v>64</v>
      </c>
      <c r="D1292" s="30" t="s">
        <v>6</v>
      </c>
      <c r="E1292" s="30" t="s">
        <v>113</v>
      </c>
      <c r="F1292" s="30"/>
      <c r="G1292" s="30"/>
      <c r="H1292" s="30" t="s">
        <v>188</v>
      </c>
      <c r="I1292" s="30" t="s">
        <v>40</v>
      </c>
      <c r="J1292" s="30">
        <f ca="1">DB!R1286</f>
        <v>773</v>
      </c>
      <c r="K1292" s="30">
        <f ca="1">DB!S1286</f>
        <v>859</v>
      </c>
      <c r="L1292" s="30">
        <f ca="1">DB!T1286</f>
        <v>954</v>
      </c>
      <c r="M1292" s="30">
        <f ca="1">DB!U1286</f>
        <v>1087</v>
      </c>
      <c r="N1292" s="30" t="s">
        <v>37</v>
      </c>
      <c r="P1292" s="2"/>
      <c r="Q1292" s="2"/>
      <c r="R1292" s="2"/>
      <c r="S1292" s="2"/>
    </row>
    <row r="1293" spans="2:19" x14ac:dyDescent="0.35">
      <c r="B1293" s="30" t="s">
        <v>63</v>
      </c>
      <c r="C1293" s="30" t="s">
        <v>64</v>
      </c>
      <c r="D1293" s="30" t="s">
        <v>6</v>
      </c>
      <c r="E1293" s="30" t="s">
        <v>113</v>
      </c>
      <c r="F1293" s="30"/>
      <c r="G1293" s="30"/>
      <c r="H1293" s="30" t="s">
        <v>188</v>
      </c>
      <c r="I1293" s="30" t="s">
        <v>41</v>
      </c>
      <c r="J1293" s="30">
        <f ca="1">DB!R1287</f>
        <v>773</v>
      </c>
      <c r="K1293" s="30">
        <f ca="1">DB!S1287</f>
        <v>859</v>
      </c>
      <c r="L1293" s="30">
        <f ca="1">DB!T1287</f>
        <v>954</v>
      </c>
      <c r="M1293" s="30">
        <f ca="1">DB!U1287</f>
        <v>1087</v>
      </c>
      <c r="N1293" s="30" t="s">
        <v>37</v>
      </c>
      <c r="P1293" s="2"/>
      <c r="Q1293" s="2"/>
      <c r="R1293" s="2"/>
      <c r="S1293" s="2"/>
    </row>
    <row r="1294" spans="2:19" x14ac:dyDescent="0.35">
      <c r="B1294" s="30" t="s">
        <v>63</v>
      </c>
      <c r="C1294" s="30" t="s">
        <v>64</v>
      </c>
      <c r="D1294" s="30" t="s">
        <v>6</v>
      </c>
      <c r="E1294" s="30" t="s">
        <v>113</v>
      </c>
      <c r="F1294" s="30"/>
      <c r="G1294" s="30"/>
      <c r="H1294" s="30" t="s">
        <v>188</v>
      </c>
      <c r="I1294" s="30" t="s">
        <v>42</v>
      </c>
      <c r="J1294" s="30">
        <f ca="1">DB!R1288</f>
        <v>773</v>
      </c>
      <c r="K1294" s="30">
        <f ca="1">DB!S1288</f>
        <v>859</v>
      </c>
      <c r="L1294" s="30">
        <f ca="1">DB!T1288</f>
        <v>954</v>
      </c>
      <c r="M1294" s="30">
        <f ca="1">DB!U1288</f>
        <v>1087</v>
      </c>
      <c r="N1294" s="30" t="s">
        <v>37</v>
      </c>
      <c r="P1294" s="2"/>
      <c r="Q1294" s="2"/>
      <c r="R1294" s="2"/>
      <c r="S1294" s="2"/>
    </row>
    <row r="1295" spans="2:19" x14ac:dyDescent="0.35">
      <c r="B1295" s="30" t="s">
        <v>63</v>
      </c>
      <c r="C1295" s="30" t="s">
        <v>64</v>
      </c>
      <c r="D1295" s="30" t="s">
        <v>6</v>
      </c>
      <c r="E1295" s="30" t="s">
        <v>113</v>
      </c>
      <c r="F1295" s="30"/>
      <c r="G1295" s="30"/>
      <c r="H1295" s="30" t="s">
        <v>188</v>
      </c>
      <c r="I1295" s="30" t="s">
        <v>43</v>
      </c>
      <c r="J1295" s="30">
        <f ca="1">DB!R1289</f>
        <v>773</v>
      </c>
      <c r="K1295" s="30">
        <f ca="1">DB!S1289</f>
        <v>859</v>
      </c>
      <c r="L1295" s="30">
        <f ca="1">DB!T1289</f>
        <v>954</v>
      </c>
      <c r="M1295" s="30">
        <f ca="1">DB!U1289</f>
        <v>1087</v>
      </c>
      <c r="N1295" s="30" t="s">
        <v>37</v>
      </c>
      <c r="P1295" s="2"/>
      <c r="Q1295" s="2"/>
      <c r="R1295" s="2"/>
      <c r="S1295" s="2"/>
    </row>
    <row r="1296" spans="2:19" x14ac:dyDescent="0.35">
      <c r="B1296" s="30" t="s">
        <v>63</v>
      </c>
      <c r="C1296" s="30" t="s">
        <v>64</v>
      </c>
      <c r="D1296" s="30" t="s">
        <v>6</v>
      </c>
      <c r="E1296" s="30" t="s">
        <v>113</v>
      </c>
      <c r="F1296" s="30"/>
      <c r="G1296" s="30"/>
      <c r="H1296" s="30" t="s">
        <v>188</v>
      </c>
      <c r="I1296" s="30" t="s">
        <v>44</v>
      </c>
      <c r="J1296" s="30">
        <f ca="1">DB!R1290</f>
        <v>773</v>
      </c>
      <c r="K1296" s="30">
        <f ca="1">DB!S1290</f>
        <v>859</v>
      </c>
      <c r="L1296" s="30">
        <f ca="1">DB!T1290</f>
        <v>954</v>
      </c>
      <c r="M1296" s="30">
        <f ca="1">DB!U1290</f>
        <v>1087</v>
      </c>
      <c r="N1296" s="30" t="s">
        <v>37</v>
      </c>
      <c r="P1296" s="2"/>
      <c r="Q1296" s="2"/>
      <c r="R1296" s="2"/>
      <c r="S1296" s="2"/>
    </row>
    <row r="1297" spans="2:19" x14ac:dyDescent="0.35">
      <c r="B1297" s="30" t="s">
        <v>63</v>
      </c>
      <c r="C1297" s="30" t="s">
        <v>64</v>
      </c>
      <c r="D1297" s="30" t="s">
        <v>6</v>
      </c>
      <c r="E1297" s="30" t="s">
        <v>114</v>
      </c>
      <c r="F1297" s="30"/>
      <c r="G1297" s="30"/>
      <c r="H1297" s="30" t="s">
        <v>188</v>
      </c>
      <c r="I1297" s="30" t="s">
        <v>14</v>
      </c>
      <c r="J1297" s="30">
        <f ca="1">DB!R1291</f>
        <v>464</v>
      </c>
      <c r="K1297" s="30">
        <f ca="1">DB!S1291</f>
        <v>515</v>
      </c>
      <c r="L1297" s="30">
        <f ca="1">DB!T1291</f>
        <v>571</v>
      </c>
      <c r="M1297" s="30">
        <f ca="1">DB!U1291</f>
        <v>815</v>
      </c>
      <c r="N1297" s="30" t="s">
        <v>37</v>
      </c>
      <c r="P1297" s="2"/>
      <c r="Q1297" s="2"/>
      <c r="R1297" s="2"/>
      <c r="S1297" s="2"/>
    </row>
    <row r="1298" spans="2:19" x14ac:dyDescent="0.35">
      <c r="B1298" s="30" t="s">
        <v>63</v>
      </c>
      <c r="C1298" s="30" t="s">
        <v>64</v>
      </c>
      <c r="D1298" s="30" t="s">
        <v>6</v>
      </c>
      <c r="E1298" s="30" t="s">
        <v>114</v>
      </c>
      <c r="F1298" s="30"/>
      <c r="G1298" s="30"/>
      <c r="H1298" s="30" t="s">
        <v>188</v>
      </c>
      <c r="I1298" s="30" t="s">
        <v>115</v>
      </c>
      <c r="J1298" s="30">
        <f ca="1">DB!R1292</f>
        <v>464</v>
      </c>
      <c r="K1298" s="30">
        <f ca="1">DB!S1292</f>
        <v>515</v>
      </c>
      <c r="L1298" s="30">
        <f ca="1">DB!T1292</f>
        <v>571</v>
      </c>
      <c r="M1298" s="30">
        <f ca="1">DB!U1292</f>
        <v>815</v>
      </c>
      <c r="N1298" s="30" t="s">
        <v>37</v>
      </c>
      <c r="P1298" s="2"/>
      <c r="Q1298" s="2"/>
      <c r="R1298" s="2"/>
      <c r="S1298" s="2"/>
    </row>
    <row r="1299" spans="2:19" x14ac:dyDescent="0.35">
      <c r="B1299" s="30" t="s">
        <v>63</v>
      </c>
      <c r="C1299" s="30" t="s">
        <v>64</v>
      </c>
      <c r="D1299" s="30" t="s">
        <v>6</v>
      </c>
      <c r="E1299" s="30" t="s">
        <v>114</v>
      </c>
      <c r="F1299" s="30"/>
      <c r="G1299" s="30"/>
      <c r="H1299" s="30" t="s">
        <v>188</v>
      </c>
      <c r="I1299" s="30" t="s">
        <v>15</v>
      </c>
      <c r="J1299" s="30">
        <f ca="1">DB!R1293</f>
        <v>464</v>
      </c>
      <c r="K1299" s="30">
        <f ca="1">DB!S1293</f>
        <v>515</v>
      </c>
      <c r="L1299" s="30">
        <f ca="1">DB!T1293</f>
        <v>571</v>
      </c>
      <c r="M1299" s="30">
        <f ca="1">DB!U1293</f>
        <v>815</v>
      </c>
      <c r="N1299" s="30" t="s">
        <v>37</v>
      </c>
      <c r="P1299" s="2"/>
      <c r="Q1299" s="2"/>
      <c r="R1299" s="2"/>
      <c r="S1299" s="2"/>
    </row>
    <row r="1300" spans="2:19" x14ac:dyDescent="0.35">
      <c r="B1300" s="30" t="s">
        <v>63</v>
      </c>
      <c r="C1300" s="30" t="s">
        <v>64</v>
      </c>
      <c r="D1300" s="30" t="s">
        <v>6</v>
      </c>
      <c r="E1300" s="30" t="s">
        <v>116</v>
      </c>
      <c r="F1300" s="30"/>
      <c r="G1300" s="30"/>
      <c r="H1300" s="30" t="s">
        <v>188</v>
      </c>
      <c r="I1300" s="30" t="s">
        <v>45</v>
      </c>
      <c r="J1300" s="30">
        <f ca="1">DB!R1294</f>
        <v>464</v>
      </c>
      <c r="K1300" s="30">
        <f ca="1">DB!S1294</f>
        <v>515</v>
      </c>
      <c r="L1300" s="30">
        <f ca="1">DB!T1294</f>
        <v>571</v>
      </c>
      <c r="M1300" s="30">
        <f ca="1">DB!U1294</f>
        <v>815</v>
      </c>
      <c r="N1300" s="30" t="s">
        <v>37</v>
      </c>
      <c r="P1300" s="2"/>
      <c r="Q1300" s="2"/>
      <c r="R1300" s="2"/>
      <c r="S1300" s="2"/>
    </row>
    <row r="1301" spans="2:19" x14ac:dyDescent="0.35">
      <c r="B1301" s="30" t="s">
        <v>63</v>
      </c>
      <c r="C1301" s="30" t="s">
        <v>64</v>
      </c>
      <c r="D1301" s="30" t="s">
        <v>6</v>
      </c>
      <c r="E1301" s="30" t="s">
        <v>116</v>
      </c>
      <c r="F1301" s="30"/>
      <c r="G1301" s="30"/>
      <c r="H1301" s="30" t="s">
        <v>188</v>
      </c>
      <c r="I1301" s="30" t="s">
        <v>117</v>
      </c>
      <c r="J1301" s="30">
        <f ca="1">DB!R1295</f>
        <v>464</v>
      </c>
      <c r="K1301" s="30">
        <f ca="1">DB!S1295</f>
        <v>515</v>
      </c>
      <c r="L1301" s="30">
        <f ca="1">DB!T1295</f>
        <v>571</v>
      </c>
      <c r="M1301" s="30">
        <f ca="1">DB!U1295</f>
        <v>815</v>
      </c>
      <c r="N1301" s="30" t="s">
        <v>37</v>
      </c>
      <c r="P1301" s="2"/>
      <c r="Q1301" s="2"/>
      <c r="R1301" s="2"/>
      <c r="S1301" s="2"/>
    </row>
    <row r="1302" spans="2:19" x14ac:dyDescent="0.35">
      <c r="B1302" s="30" t="s">
        <v>63</v>
      </c>
      <c r="C1302" s="30" t="s">
        <v>64</v>
      </c>
      <c r="D1302" s="30" t="s">
        <v>6</v>
      </c>
      <c r="E1302" s="30" t="s">
        <v>116</v>
      </c>
      <c r="F1302" s="30"/>
      <c r="G1302" s="30"/>
      <c r="H1302" s="30" t="s">
        <v>188</v>
      </c>
      <c r="I1302" s="30" t="s">
        <v>16</v>
      </c>
      <c r="J1302" s="30">
        <f ca="1">DB!R1296</f>
        <v>464</v>
      </c>
      <c r="K1302" s="30">
        <f ca="1">DB!S1296</f>
        <v>515</v>
      </c>
      <c r="L1302" s="30">
        <f ca="1">DB!T1296</f>
        <v>571</v>
      </c>
      <c r="M1302" s="30">
        <f ca="1">DB!U1296</f>
        <v>815</v>
      </c>
      <c r="N1302" s="30" t="s">
        <v>37</v>
      </c>
      <c r="P1302" s="2"/>
      <c r="Q1302" s="2"/>
      <c r="R1302" s="2"/>
      <c r="S1302" s="2"/>
    </row>
    <row r="1303" spans="2:19" x14ac:dyDescent="0.35">
      <c r="B1303" s="30" t="s">
        <v>63</v>
      </c>
      <c r="C1303" s="30" t="s">
        <v>64</v>
      </c>
      <c r="D1303" s="30" t="s">
        <v>6</v>
      </c>
      <c r="E1303" s="30" t="s">
        <v>46</v>
      </c>
      <c r="F1303" s="30"/>
      <c r="G1303" s="30"/>
      <c r="H1303" s="30" t="s">
        <v>188</v>
      </c>
      <c r="I1303" s="30" t="s">
        <v>47</v>
      </c>
      <c r="J1303" s="30">
        <f ca="1">DB!R1297</f>
        <v>16</v>
      </c>
      <c r="K1303" s="30">
        <f ca="1">DB!S1297</f>
        <v>17</v>
      </c>
      <c r="L1303" s="30">
        <f ca="1">DB!T1297</f>
        <v>24</v>
      </c>
      <c r="M1303" s="30">
        <f ca="1">DB!U1297</f>
        <v>34</v>
      </c>
      <c r="N1303" s="30" t="s">
        <v>37</v>
      </c>
      <c r="P1303" s="2"/>
      <c r="Q1303" s="2"/>
      <c r="R1303" s="2"/>
      <c r="S1303" s="2"/>
    </row>
    <row r="1304" spans="2:19" x14ac:dyDescent="0.35">
      <c r="B1304" s="30" t="s">
        <v>63</v>
      </c>
      <c r="C1304" s="30" t="s">
        <v>64</v>
      </c>
      <c r="D1304" s="30" t="s">
        <v>7</v>
      </c>
      <c r="E1304" s="30" t="s">
        <v>36</v>
      </c>
      <c r="F1304" s="30"/>
      <c r="G1304" s="30"/>
      <c r="H1304" s="30" t="s">
        <v>188</v>
      </c>
      <c r="I1304" s="30" t="s">
        <v>9</v>
      </c>
      <c r="J1304" s="30">
        <f ca="1">DB!R1298</f>
        <v>464</v>
      </c>
      <c r="K1304" s="30">
        <f ca="1">DB!S1298</f>
        <v>515</v>
      </c>
      <c r="L1304" s="30">
        <f ca="1">DB!T1298</f>
        <v>571</v>
      </c>
      <c r="M1304" s="30">
        <f ca="1">DB!U1298</f>
        <v>815</v>
      </c>
      <c r="N1304" s="30" t="s">
        <v>37</v>
      </c>
      <c r="P1304" s="2"/>
      <c r="Q1304" s="2"/>
      <c r="R1304" s="2"/>
      <c r="S1304" s="2"/>
    </row>
    <row r="1305" spans="2:19" x14ac:dyDescent="0.35">
      <c r="B1305" s="30" t="s">
        <v>63</v>
      </c>
      <c r="C1305" s="30" t="s">
        <v>64</v>
      </c>
      <c r="D1305" s="30" t="s">
        <v>7</v>
      </c>
      <c r="E1305" s="30" t="s">
        <v>36</v>
      </c>
      <c r="F1305" s="30"/>
      <c r="G1305" s="30"/>
      <c r="H1305" s="30" t="s">
        <v>188</v>
      </c>
      <c r="I1305" s="30" t="s">
        <v>106</v>
      </c>
      <c r="J1305" s="30">
        <f ca="1">DB!R1299</f>
        <v>464</v>
      </c>
      <c r="K1305" s="30">
        <f ca="1">DB!S1299</f>
        <v>515</v>
      </c>
      <c r="L1305" s="30">
        <f ca="1">DB!T1299</f>
        <v>571</v>
      </c>
      <c r="M1305" s="30">
        <f ca="1">DB!U1299</f>
        <v>815</v>
      </c>
      <c r="N1305" s="30" t="s">
        <v>37</v>
      </c>
      <c r="P1305" s="2"/>
      <c r="Q1305" s="2"/>
      <c r="R1305" s="2"/>
      <c r="S1305" s="2"/>
    </row>
    <row r="1306" spans="2:19" x14ac:dyDescent="0.35">
      <c r="B1306" s="30" t="s">
        <v>63</v>
      </c>
      <c r="C1306" s="30" t="s">
        <v>64</v>
      </c>
      <c r="D1306" s="30" t="s">
        <v>7</v>
      </c>
      <c r="E1306" s="30" t="s">
        <v>36</v>
      </c>
      <c r="F1306" s="30"/>
      <c r="G1306" s="30"/>
      <c r="H1306" s="30" t="s">
        <v>188</v>
      </c>
      <c r="I1306" s="30" t="s">
        <v>107</v>
      </c>
      <c r="J1306" s="30">
        <f ca="1">DB!R1300</f>
        <v>464</v>
      </c>
      <c r="K1306" s="30">
        <f ca="1">DB!S1300</f>
        <v>515</v>
      </c>
      <c r="L1306" s="30">
        <f ca="1">DB!T1300</f>
        <v>571</v>
      </c>
      <c r="M1306" s="30">
        <f ca="1">DB!U1300</f>
        <v>815</v>
      </c>
      <c r="N1306" s="30" t="s">
        <v>37</v>
      </c>
      <c r="P1306" s="2"/>
      <c r="Q1306" s="2"/>
      <c r="R1306" s="2"/>
      <c r="S1306" s="2"/>
    </row>
    <row r="1307" spans="2:19" x14ac:dyDescent="0.35">
      <c r="B1307" s="30" t="s">
        <v>63</v>
      </c>
      <c r="C1307" s="30" t="s">
        <v>64</v>
      </c>
      <c r="D1307" s="30" t="s">
        <v>7</v>
      </c>
      <c r="E1307" s="30" t="s">
        <v>36</v>
      </c>
      <c r="F1307" s="30"/>
      <c r="G1307" s="30"/>
      <c r="H1307" s="30" t="s">
        <v>188</v>
      </c>
      <c r="I1307" s="30" t="s">
        <v>108</v>
      </c>
      <c r="J1307" s="30">
        <f ca="1">DB!R1301</f>
        <v>464</v>
      </c>
      <c r="K1307" s="30">
        <f ca="1">DB!S1301</f>
        <v>515</v>
      </c>
      <c r="L1307" s="30">
        <f ca="1">DB!T1301</f>
        <v>571</v>
      </c>
      <c r="M1307" s="30">
        <f ca="1">DB!U1301</f>
        <v>815</v>
      </c>
      <c r="N1307" s="30" t="s">
        <v>37</v>
      </c>
      <c r="P1307" s="2"/>
      <c r="Q1307" s="2"/>
      <c r="R1307" s="2"/>
      <c r="S1307" s="2"/>
    </row>
    <row r="1308" spans="2:19" x14ac:dyDescent="0.35">
      <c r="B1308" s="30" t="s">
        <v>63</v>
      </c>
      <c r="C1308" s="30" t="s">
        <v>64</v>
      </c>
      <c r="D1308" s="30" t="s">
        <v>7</v>
      </c>
      <c r="E1308" s="30" t="s">
        <v>38</v>
      </c>
      <c r="F1308" s="30"/>
      <c r="G1308" s="30"/>
      <c r="H1308" s="30" t="s">
        <v>188</v>
      </c>
      <c r="I1308" s="30" t="s">
        <v>10</v>
      </c>
      <c r="J1308" s="30">
        <f ca="1">DB!R1302</f>
        <v>764</v>
      </c>
      <c r="K1308" s="30">
        <f ca="1">DB!S1302</f>
        <v>849</v>
      </c>
      <c r="L1308" s="30">
        <f ca="1">DB!T1302</f>
        <v>943</v>
      </c>
      <c r="M1308" s="30">
        <f ca="1">DB!U1302</f>
        <v>1087</v>
      </c>
      <c r="N1308" s="30" t="s">
        <v>37</v>
      </c>
      <c r="P1308" s="2"/>
      <c r="Q1308" s="2"/>
      <c r="R1308" s="2"/>
      <c r="S1308" s="2"/>
    </row>
    <row r="1309" spans="2:19" x14ac:dyDescent="0.35">
      <c r="B1309" s="30" t="s">
        <v>63</v>
      </c>
      <c r="C1309" s="30" t="s">
        <v>64</v>
      </c>
      <c r="D1309" s="30" t="s">
        <v>7</v>
      </c>
      <c r="E1309" s="30" t="s">
        <v>38</v>
      </c>
      <c r="F1309" s="30"/>
      <c r="G1309" s="30"/>
      <c r="H1309" s="30" t="s">
        <v>188</v>
      </c>
      <c r="I1309" s="30" t="s">
        <v>11</v>
      </c>
      <c r="J1309" s="30">
        <f ca="1">DB!R1303</f>
        <v>764</v>
      </c>
      <c r="K1309" s="30">
        <f ca="1">DB!S1303</f>
        <v>849</v>
      </c>
      <c r="L1309" s="30">
        <f ca="1">DB!T1303</f>
        <v>943</v>
      </c>
      <c r="M1309" s="30">
        <f ca="1">DB!U1303</f>
        <v>1087</v>
      </c>
      <c r="N1309" s="30" t="s">
        <v>37</v>
      </c>
      <c r="P1309" s="2"/>
      <c r="Q1309" s="2"/>
      <c r="R1309" s="2"/>
      <c r="S1309" s="2"/>
    </row>
    <row r="1310" spans="2:19" x14ac:dyDescent="0.35">
      <c r="B1310" s="30" t="s">
        <v>63</v>
      </c>
      <c r="C1310" s="30" t="s">
        <v>64</v>
      </c>
      <c r="D1310" s="30" t="s">
        <v>7</v>
      </c>
      <c r="E1310" s="30" t="s">
        <v>38</v>
      </c>
      <c r="F1310" s="30"/>
      <c r="G1310" s="30"/>
      <c r="H1310" s="30" t="s">
        <v>188</v>
      </c>
      <c r="I1310" s="30" t="s">
        <v>109</v>
      </c>
      <c r="J1310" s="30">
        <f ca="1">DB!R1304</f>
        <v>764</v>
      </c>
      <c r="K1310" s="30">
        <f ca="1">DB!S1304</f>
        <v>849</v>
      </c>
      <c r="L1310" s="30">
        <f ca="1">DB!T1304</f>
        <v>943</v>
      </c>
      <c r="M1310" s="30">
        <f ca="1">DB!U1304</f>
        <v>1087</v>
      </c>
      <c r="N1310" s="30" t="s">
        <v>37</v>
      </c>
      <c r="P1310" s="2"/>
      <c r="Q1310" s="2"/>
      <c r="R1310" s="2"/>
      <c r="S1310" s="2"/>
    </row>
    <row r="1311" spans="2:19" x14ac:dyDescent="0.35">
      <c r="B1311" s="30" t="s">
        <v>63</v>
      </c>
      <c r="C1311" s="30" t="s">
        <v>64</v>
      </c>
      <c r="D1311" s="30" t="s">
        <v>7</v>
      </c>
      <c r="E1311" s="30" t="s">
        <v>38</v>
      </c>
      <c r="F1311" s="30"/>
      <c r="G1311" s="30"/>
      <c r="H1311" s="30" t="s">
        <v>188</v>
      </c>
      <c r="I1311" s="30" t="s">
        <v>110</v>
      </c>
      <c r="J1311" s="30">
        <f ca="1">DB!R1305</f>
        <v>764</v>
      </c>
      <c r="K1311" s="30">
        <f ca="1">DB!S1305</f>
        <v>849</v>
      </c>
      <c r="L1311" s="30">
        <f ca="1">DB!T1305</f>
        <v>943</v>
      </c>
      <c r="M1311" s="30">
        <f ca="1">DB!U1305</f>
        <v>1087</v>
      </c>
      <c r="N1311" s="30" t="s">
        <v>37</v>
      </c>
      <c r="P1311" s="2"/>
      <c r="Q1311" s="2"/>
      <c r="R1311" s="2"/>
      <c r="S1311" s="2"/>
    </row>
    <row r="1312" spans="2:19" x14ac:dyDescent="0.35">
      <c r="B1312" s="30" t="s">
        <v>63</v>
      </c>
      <c r="C1312" s="30" t="s">
        <v>64</v>
      </c>
      <c r="D1312" s="30" t="s">
        <v>7</v>
      </c>
      <c r="E1312" s="30" t="s">
        <v>39</v>
      </c>
      <c r="F1312" s="30"/>
      <c r="G1312" s="30"/>
      <c r="H1312" s="30" t="s">
        <v>188</v>
      </c>
      <c r="I1312" s="30" t="s">
        <v>111</v>
      </c>
      <c r="J1312" s="30">
        <f ca="1">DB!R1306</f>
        <v>773</v>
      </c>
      <c r="K1312" s="30">
        <f ca="1">DB!S1306</f>
        <v>859</v>
      </c>
      <c r="L1312" s="30">
        <f ca="1">DB!T1306</f>
        <v>954</v>
      </c>
      <c r="M1312" s="30">
        <f ca="1">DB!U1306</f>
        <v>1054</v>
      </c>
      <c r="N1312" s="30" t="s">
        <v>37</v>
      </c>
      <c r="P1312" s="2"/>
      <c r="Q1312" s="2"/>
      <c r="R1312" s="2"/>
      <c r="S1312" s="2"/>
    </row>
    <row r="1313" spans="2:19" x14ac:dyDescent="0.35">
      <c r="B1313" s="30" t="s">
        <v>63</v>
      </c>
      <c r="C1313" s="30" t="s">
        <v>64</v>
      </c>
      <c r="D1313" s="30" t="s">
        <v>7</v>
      </c>
      <c r="E1313" s="30" t="s">
        <v>39</v>
      </c>
      <c r="F1313" s="30"/>
      <c r="G1313" s="30"/>
      <c r="H1313" s="30" t="s">
        <v>188</v>
      </c>
      <c r="I1313" s="30" t="s">
        <v>112</v>
      </c>
      <c r="J1313" s="30">
        <f ca="1">DB!R1307</f>
        <v>773</v>
      </c>
      <c r="K1313" s="30">
        <f ca="1">DB!S1307</f>
        <v>859</v>
      </c>
      <c r="L1313" s="30">
        <f ca="1">DB!T1307</f>
        <v>954</v>
      </c>
      <c r="M1313" s="30">
        <f ca="1">DB!U1307</f>
        <v>1054</v>
      </c>
      <c r="N1313" s="30" t="s">
        <v>37</v>
      </c>
      <c r="P1313" s="2"/>
      <c r="Q1313" s="2"/>
      <c r="R1313" s="2"/>
      <c r="S1313" s="2"/>
    </row>
    <row r="1314" spans="2:19" x14ac:dyDescent="0.35">
      <c r="B1314" s="30" t="s">
        <v>63</v>
      </c>
      <c r="C1314" s="30" t="s">
        <v>64</v>
      </c>
      <c r="D1314" s="30" t="s">
        <v>7</v>
      </c>
      <c r="E1314" s="30" t="s">
        <v>39</v>
      </c>
      <c r="F1314" s="30"/>
      <c r="G1314" s="30"/>
      <c r="H1314" s="30" t="s">
        <v>188</v>
      </c>
      <c r="I1314" s="30" t="s">
        <v>12</v>
      </c>
      <c r="J1314" s="30">
        <f ca="1">DB!R1308</f>
        <v>773</v>
      </c>
      <c r="K1314" s="30">
        <f ca="1">DB!S1308</f>
        <v>859</v>
      </c>
      <c r="L1314" s="30">
        <f ca="1">DB!T1308</f>
        <v>954</v>
      </c>
      <c r="M1314" s="30">
        <f ca="1">DB!U1308</f>
        <v>1054</v>
      </c>
      <c r="N1314" s="30" t="s">
        <v>37</v>
      </c>
      <c r="P1314" s="2"/>
      <c r="Q1314" s="2"/>
      <c r="R1314" s="2"/>
      <c r="S1314" s="2"/>
    </row>
    <row r="1315" spans="2:19" x14ac:dyDescent="0.35">
      <c r="B1315" s="30" t="s">
        <v>63</v>
      </c>
      <c r="C1315" s="30" t="s">
        <v>64</v>
      </c>
      <c r="D1315" s="30" t="s">
        <v>7</v>
      </c>
      <c r="E1315" s="30" t="s">
        <v>39</v>
      </c>
      <c r="F1315" s="30"/>
      <c r="G1315" s="30"/>
      <c r="H1315" s="30" t="s">
        <v>188</v>
      </c>
      <c r="I1315" s="30" t="s">
        <v>13</v>
      </c>
      <c r="J1315" s="30">
        <f ca="1">DB!R1309</f>
        <v>773</v>
      </c>
      <c r="K1315" s="30">
        <f ca="1">DB!S1309</f>
        <v>859</v>
      </c>
      <c r="L1315" s="30">
        <f ca="1">DB!T1309</f>
        <v>954</v>
      </c>
      <c r="M1315" s="30">
        <f ca="1">DB!U1309</f>
        <v>1054</v>
      </c>
      <c r="N1315" s="30" t="s">
        <v>37</v>
      </c>
      <c r="P1315" s="2"/>
      <c r="Q1315" s="2"/>
      <c r="R1315" s="2"/>
      <c r="S1315" s="2"/>
    </row>
    <row r="1316" spans="2:19" x14ac:dyDescent="0.35">
      <c r="B1316" s="30" t="s">
        <v>63</v>
      </c>
      <c r="C1316" s="30" t="s">
        <v>64</v>
      </c>
      <c r="D1316" s="30" t="s">
        <v>7</v>
      </c>
      <c r="E1316" s="30" t="s">
        <v>113</v>
      </c>
      <c r="F1316" s="30"/>
      <c r="G1316" s="30"/>
      <c r="H1316" s="30" t="s">
        <v>188</v>
      </c>
      <c r="I1316" s="30" t="s">
        <v>40</v>
      </c>
      <c r="J1316" s="30">
        <f ca="1">DB!R1310</f>
        <v>773</v>
      </c>
      <c r="K1316" s="30">
        <f ca="1">DB!S1310</f>
        <v>859</v>
      </c>
      <c r="L1316" s="30">
        <f ca="1">DB!T1310</f>
        <v>954</v>
      </c>
      <c r="M1316" s="30">
        <f ca="1">DB!U1310</f>
        <v>1087</v>
      </c>
      <c r="N1316" s="30" t="s">
        <v>37</v>
      </c>
      <c r="P1316" s="2"/>
      <c r="Q1316" s="2"/>
      <c r="R1316" s="2"/>
      <c r="S1316" s="2"/>
    </row>
    <row r="1317" spans="2:19" x14ac:dyDescent="0.35">
      <c r="B1317" s="30" t="s">
        <v>63</v>
      </c>
      <c r="C1317" s="30" t="s">
        <v>64</v>
      </c>
      <c r="D1317" s="30" t="s">
        <v>7</v>
      </c>
      <c r="E1317" s="30" t="s">
        <v>113</v>
      </c>
      <c r="F1317" s="30"/>
      <c r="G1317" s="30"/>
      <c r="H1317" s="30" t="s">
        <v>188</v>
      </c>
      <c r="I1317" s="30" t="s">
        <v>41</v>
      </c>
      <c r="J1317" s="30">
        <f ca="1">DB!R1311</f>
        <v>773</v>
      </c>
      <c r="K1317" s="30">
        <f ca="1">DB!S1311</f>
        <v>859</v>
      </c>
      <c r="L1317" s="30">
        <f ca="1">DB!T1311</f>
        <v>954</v>
      </c>
      <c r="M1317" s="30">
        <f ca="1">DB!U1311</f>
        <v>1087</v>
      </c>
      <c r="N1317" s="30" t="s">
        <v>37</v>
      </c>
      <c r="P1317" s="2"/>
      <c r="Q1317" s="2"/>
      <c r="R1317" s="2"/>
      <c r="S1317" s="2"/>
    </row>
    <row r="1318" spans="2:19" x14ac:dyDescent="0.35">
      <c r="B1318" s="30" t="s">
        <v>63</v>
      </c>
      <c r="C1318" s="30" t="s">
        <v>64</v>
      </c>
      <c r="D1318" s="30" t="s">
        <v>7</v>
      </c>
      <c r="E1318" s="30" t="s">
        <v>113</v>
      </c>
      <c r="F1318" s="30"/>
      <c r="G1318" s="30"/>
      <c r="H1318" s="30" t="s">
        <v>188</v>
      </c>
      <c r="I1318" s="30" t="s">
        <v>42</v>
      </c>
      <c r="J1318" s="30">
        <f ca="1">DB!R1312</f>
        <v>773</v>
      </c>
      <c r="K1318" s="30">
        <f ca="1">DB!S1312</f>
        <v>859</v>
      </c>
      <c r="L1318" s="30">
        <f ca="1">DB!T1312</f>
        <v>954</v>
      </c>
      <c r="M1318" s="30">
        <f ca="1">DB!U1312</f>
        <v>1087</v>
      </c>
      <c r="N1318" s="30" t="s">
        <v>37</v>
      </c>
      <c r="P1318" s="2"/>
      <c r="Q1318" s="2"/>
      <c r="R1318" s="2"/>
      <c r="S1318" s="2"/>
    </row>
    <row r="1319" spans="2:19" x14ac:dyDescent="0.35">
      <c r="B1319" s="30" t="s">
        <v>63</v>
      </c>
      <c r="C1319" s="30" t="s">
        <v>64</v>
      </c>
      <c r="D1319" s="30" t="s">
        <v>7</v>
      </c>
      <c r="E1319" s="30" t="s">
        <v>113</v>
      </c>
      <c r="F1319" s="30"/>
      <c r="G1319" s="30"/>
      <c r="H1319" s="30" t="s">
        <v>188</v>
      </c>
      <c r="I1319" s="30" t="s">
        <v>43</v>
      </c>
      <c r="J1319" s="30">
        <f ca="1">DB!R1313</f>
        <v>773</v>
      </c>
      <c r="K1319" s="30">
        <f ca="1">DB!S1313</f>
        <v>859</v>
      </c>
      <c r="L1319" s="30">
        <f ca="1">DB!T1313</f>
        <v>954</v>
      </c>
      <c r="M1319" s="30">
        <f ca="1">DB!U1313</f>
        <v>1087</v>
      </c>
      <c r="N1319" s="30" t="s">
        <v>37</v>
      </c>
      <c r="P1319" s="2"/>
      <c r="Q1319" s="2"/>
      <c r="R1319" s="2"/>
      <c r="S1319" s="2"/>
    </row>
    <row r="1320" spans="2:19" x14ac:dyDescent="0.35">
      <c r="B1320" s="30" t="s">
        <v>63</v>
      </c>
      <c r="C1320" s="30" t="s">
        <v>64</v>
      </c>
      <c r="D1320" s="30" t="s">
        <v>7</v>
      </c>
      <c r="E1320" s="30" t="s">
        <v>113</v>
      </c>
      <c r="F1320" s="30"/>
      <c r="G1320" s="30"/>
      <c r="H1320" s="30" t="s">
        <v>188</v>
      </c>
      <c r="I1320" s="30" t="s">
        <v>44</v>
      </c>
      <c r="J1320" s="30">
        <f ca="1">DB!R1314</f>
        <v>773</v>
      </c>
      <c r="K1320" s="30">
        <f ca="1">DB!S1314</f>
        <v>859</v>
      </c>
      <c r="L1320" s="30">
        <f ca="1">DB!T1314</f>
        <v>954</v>
      </c>
      <c r="M1320" s="30">
        <f ca="1">DB!U1314</f>
        <v>1087</v>
      </c>
      <c r="N1320" s="30" t="s">
        <v>37</v>
      </c>
      <c r="P1320" s="2"/>
      <c r="Q1320" s="2"/>
      <c r="R1320" s="2"/>
      <c r="S1320" s="2"/>
    </row>
    <row r="1321" spans="2:19" x14ac:dyDescent="0.35">
      <c r="B1321" s="30" t="s">
        <v>63</v>
      </c>
      <c r="C1321" s="30" t="s">
        <v>64</v>
      </c>
      <c r="D1321" s="30" t="s">
        <v>7</v>
      </c>
      <c r="E1321" s="30" t="s">
        <v>114</v>
      </c>
      <c r="F1321" s="30"/>
      <c r="G1321" s="30"/>
      <c r="H1321" s="30" t="s">
        <v>188</v>
      </c>
      <c r="I1321" s="30" t="s">
        <v>14</v>
      </c>
      <c r="J1321" s="30">
        <f ca="1">DB!R1315</f>
        <v>464</v>
      </c>
      <c r="K1321" s="30">
        <f ca="1">DB!S1315</f>
        <v>515</v>
      </c>
      <c r="L1321" s="30">
        <f ca="1">DB!T1315</f>
        <v>571</v>
      </c>
      <c r="M1321" s="30">
        <f ca="1">DB!U1315</f>
        <v>815</v>
      </c>
      <c r="N1321" s="30" t="s">
        <v>37</v>
      </c>
      <c r="P1321" s="2"/>
      <c r="Q1321" s="2"/>
      <c r="R1321" s="2"/>
      <c r="S1321" s="2"/>
    </row>
    <row r="1322" spans="2:19" x14ac:dyDescent="0.35">
      <c r="B1322" s="30" t="s">
        <v>63</v>
      </c>
      <c r="C1322" s="30" t="s">
        <v>64</v>
      </c>
      <c r="D1322" s="30" t="s">
        <v>7</v>
      </c>
      <c r="E1322" s="30" t="s">
        <v>114</v>
      </c>
      <c r="F1322" s="30"/>
      <c r="G1322" s="30"/>
      <c r="H1322" s="30" t="s">
        <v>188</v>
      </c>
      <c r="I1322" s="30" t="s">
        <v>115</v>
      </c>
      <c r="J1322" s="30">
        <f ca="1">DB!R1316</f>
        <v>464</v>
      </c>
      <c r="K1322" s="30">
        <f ca="1">DB!S1316</f>
        <v>515</v>
      </c>
      <c r="L1322" s="30">
        <f ca="1">DB!T1316</f>
        <v>571</v>
      </c>
      <c r="M1322" s="30">
        <f ca="1">DB!U1316</f>
        <v>815</v>
      </c>
      <c r="N1322" s="30" t="s">
        <v>37</v>
      </c>
      <c r="P1322" s="2"/>
      <c r="Q1322" s="2"/>
      <c r="R1322" s="2"/>
      <c r="S1322" s="2"/>
    </row>
    <row r="1323" spans="2:19" x14ac:dyDescent="0.35">
      <c r="B1323" s="30" t="s">
        <v>63</v>
      </c>
      <c r="C1323" s="30" t="s">
        <v>64</v>
      </c>
      <c r="D1323" s="30" t="s">
        <v>7</v>
      </c>
      <c r="E1323" s="30" t="s">
        <v>114</v>
      </c>
      <c r="F1323" s="30"/>
      <c r="G1323" s="30"/>
      <c r="H1323" s="30" t="s">
        <v>188</v>
      </c>
      <c r="I1323" s="30" t="s">
        <v>15</v>
      </c>
      <c r="J1323" s="30">
        <f ca="1">DB!R1317</f>
        <v>464</v>
      </c>
      <c r="K1323" s="30">
        <f ca="1">DB!S1317</f>
        <v>515</v>
      </c>
      <c r="L1323" s="30">
        <f ca="1">DB!T1317</f>
        <v>571</v>
      </c>
      <c r="M1323" s="30">
        <f ca="1">DB!U1317</f>
        <v>815</v>
      </c>
      <c r="N1323" s="30" t="s">
        <v>37</v>
      </c>
      <c r="P1323" s="2"/>
      <c r="Q1323" s="2"/>
      <c r="R1323" s="2"/>
      <c r="S1323" s="2"/>
    </row>
    <row r="1324" spans="2:19" x14ac:dyDescent="0.35">
      <c r="B1324" s="30" t="s">
        <v>63</v>
      </c>
      <c r="C1324" s="30" t="s">
        <v>64</v>
      </c>
      <c r="D1324" s="30" t="s">
        <v>7</v>
      </c>
      <c r="E1324" s="30" t="s">
        <v>116</v>
      </c>
      <c r="F1324" s="30"/>
      <c r="G1324" s="30"/>
      <c r="H1324" s="30" t="s">
        <v>188</v>
      </c>
      <c r="I1324" s="30" t="s">
        <v>45</v>
      </c>
      <c r="J1324" s="30">
        <f ca="1">DB!R1318</f>
        <v>464</v>
      </c>
      <c r="K1324" s="30">
        <f ca="1">DB!S1318</f>
        <v>515</v>
      </c>
      <c r="L1324" s="30">
        <f ca="1">DB!T1318</f>
        <v>571</v>
      </c>
      <c r="M1324" s="30">
        <f ca="1">DB!U1318</f>
        <v>815</v>
      </c>
      <c r="N1324" s="30" t="s">
        <v>37</v>
      </c>
      <c r="P1324" s="2"/>
      <c r="Q1324" s="2"/>
      <c r="R1324" s="2"/>
      <c r="S1324" s="2"/>
    </row>
    <row r="1325" spans="2:19" x14ac:dyDescent="0.35">
      <c r="B1325" s="30" t="s">
        <v>63</v>
      </c>
      <c r="C1325" s="30" t="s">
        <v>64</v>
      </c>
      <c r="D1325" s="30" t="s">
        <v>7</v>
      </c>
      <c r="E1325" s="30" t="s">
        <v>116</v>
      </c>
      <c r="F1325" s="30"/>
      <c r="G1325" s="30"/>
      <c r="H1325" s="30" t="s">
        <v>188</v>
      </c>
      <c r="I1325" s="30" t="s">
        <v>117</v>
      </c>
      <c r="J1325" s="30">
        <f ca="1">DB!R1319</f>
        <v>464</v>
      </c>
      <c r="K1325" s="30">
        <f ca="1">DB!S1319</f>
        <v>515</v>
      </c>
      <c r="L1325" s="30">
        <f ca="1">DB!T1319</f>
        <v>571</v>
      </c>
      <c r="M1325" s="30">
        <f ca="1">DB!U1319</f>
        <v>815</v>
      </c>
      <c r="N1325" s="30" t="s">
        <v>37</v>
      </c>
      <c r="P1325" s="2"/>
      <c r="Q1325" s="2"/>
      <c r="R1325" s="2"/>
      <c r="S1325" s="2"/>
    </row>
    <row r="1326" spans="2:19" x14ac:dyDescent="0.35">
      <c r="B1326" s="30" t="s">
        <v>63</v>
      </c>
      <c r="C1326" s="30" t="s">
        <v>64</v>
      </c>
      <c r="D1326" s="30" t="s">
        <v>7</v>
      </c>
      <c r="E1326" s="30" t="s">
        <v>116</v>
      </c>
      <c r="F1326" s="30"/>
      <c r="G1326" s="30"/>
      <c r="H1326" s="30" t="s">
        <v>188</v>
      </c>
      <c r="I1326" s="30" t="s">
        <v>16</v>
      </c>
      <c r="J1326" s="30">
        <f ca="1">DB!R1320</f>
        <v>464</v>
      </c>
      <c r="K1326" s="30">
        <f ca="1">DB!S1320</f>
        <v>515</v>
      </c>
      <c r="L1326" s="30">
        <f ca="1">DB!T1320</f>
        <v>571</v>
      </c>
      <c r="M1326" s="30">
        <f ca="1">DB!U1320</f>
        <v>815</v>
      </c>
      <c r="N1326" s="30" t="s">
        <v>37</v>
      </c>
      <c r="P1326" s="2"/>
      <c r="Q1326" s="2"/>
      <c r="R1326" s="2"/>
      <c r="S1326" s="2"/>
    </row>
    <row r="1327" spans="2:19" x14ac:dyDescent="0.35">
      <c r="B1327" s="30" t="s">
        <v>63</v>
      </c>
      <c r="C1327" s="30" t="s">
        <v>64</v>
      </c>
      <c r="D1327" s="30" t="s">
        <v>7</v>
      </c>
      <c r="E1327" s="30" t="s">
        <v>46</v>
      </c>
      <c r="F1327" s="30"/>
      <c r="G1327" s="30"/>
      <c r="H1327" s="30" t="s">
        <v>188</v>
      </c>
      <c r="I1327" s="30" t="s">
        <v>47</v>
      </c>
      <c r="J1327" s="30">
        <f ca="1">DB!R1321</f>
        <v>16</v>
      </c>
      <c r="K1327" s="30">
        <f ca="1">DB!S1321</f>
        <v>17</v>
      </c>
      <c r="L1327" s="30">
        <f ca="1">DB!T1321</f>
        <v>24</v>
      </c>
      <c r="M1327" s="30">
        <f ca="1">DB!U1321</f>
        <v>34</v>
      </c>
      <c r="N1327" s="30" t="s">
        <v>37</v>
      </c>
      <c r="P1327" s="2"/>
      <c r="Q1327" s="2"/>
      <c r="R1327" s="2"/>
      <c r="S1327" s="2"/>
    </row>
    <row r="1328" spans="2:19" x14ac:dyDescent="0.35">
      <c r="B1328" s="30" t="s">
        <v>202</v>
      </c>
      <c r="C1328" s="30" t="s">
        <v>203</v>
      </c>
      <c r="D1328" s="30" t="s">
        <v>4</v>
      </c>
      <c r="E1328" s="30" t="s">
        <v>36</v>
      </c>
      <c r="F1328" s="30"/>
      <c r="G1328" s="30"/>
      <c r="H1328" s="30" t="s">
        <v>188</v>
      </c>
      <c r="I1328" s="30" t="s">
        <v>9</v>
      </c>
      <c r="J1328" s="30">
        <f ca="1">DB!R1322</f>
        <v>522</v>
      </c>
      <c r="K1328" s="30">
        <f ca="1">DB!S1322</f>
        <v>579</v>
      </c>
      <c r="L1328" s="30">
        <f ca="1">DB!T1322</f>
        <v>644</v>
      </c>
      <c r="M1328" s="30">
        <f ca="1">DB!U1322</f>
        <v>915</v>
      </c>
      <c r="N1328" s="30" t="s">
        <v>37</v>
      </c>
      <c r="P1328" s="2"/>
      <c r="Q1328" s="2"/>
      <c r="R1328" s="2"/>
      <c r="S1328" s="2"/>
    </row>
    <row r="1329" spans="2:19" x14ac:dyDescent="0.35">
      <c r="B1329" s="30" t="s">
        <v>202</v>
      </c>
      <c r="C1329" s="30" t="s">
        <v>203</v>
      </c>
      <c r="D1329" s="30" t="s">
        <v>4</v>
      </c>
      <c r="E1329" s="30" t="s">
        <v>36</v>
      </c>
      <c r="F1329" s="30"/>
      <c r="G1329" s="30"/>
      <c r="H1329" s="30" t="s">
        <v>188</v>
      </c>
      <c r="I1329" s="30" t="s">
        <v>106</v>
      </c>
      <c r="J1329" s="30">
        <f ca="1">DB!R1323</f>
        <v>522</v>
      </c>
      <c r="K1329" s="30">
        <f ca="1">DB!S1323</f>
        <v>579</v>
      </c>
      <c r="L1329" s="30">
        <f ca="1">DB!T1323</f>
        <v>644</v>
      </c>
      <c r="M1329" s="30">
        <f ca="1">DB!U1323</f>
        <v>915</v>
      </c>
      <c r="N1329" s="30" t="s">
        <v>37</v>
      </c>
      <c r="P1329" s="2"/>
      <c r="Q1329" s="2"/>
      <c r="R1329" s="2"/>
      <c r="S1329" s="2"/>
    </row>
    <row r="1330" spans="2:19" x14ac:dyDescent="0.35">
      <c r="B1330" s="30" t="s">
        <v>202</v>
      </c>
      <c r="C1330" s="30" t="s">
        <v>203</v>
      </c>
      <c r="D1330" s="30" t="s">
        <v>4</v>
      </c>
      <c r="E1330" s="30" t="s">
        <v>36</v>
      </c>
      <c r="F1330" s="30"/>
      <c r="G1330" s="30"/>
      <c r="H1330" s="30" t="s">
        <v>188</v>
      </c>
      <c r="I1330" s="30" t="s">
        <v>107</v>
      </c>
      <c r="J1330" s="30">
        <f ca="1">DB!R1324</f>
        <v>522</v>
      </c>
      <c r="K1330" s="30">
        <f ca="1">DB!S1324</f>
        <v>579</v>
      </c>
      <c r="L1330" s="30">
        <f ca="1">DB!T1324</f>
        <v>644</v>
      </c>
      <c r="M1330" s="30">
        <f ca="1">DB!U1324</f>
        <v>915</v>
      </c>
      <c r="N1330" s="30" t="s">
        <v>37</v>
      </c>
      <c r="P1330" s="2"/>
      <c r="Q1330" s="2"/>
      <c r="R1330" s="2"/>
      <c r="S1330" s="2"/>
    </row>
    <row r="1331" spans="2:19" x14ac:dyDescent="0.35">
      <c r="B1331" s="30" t="s">
        <v>202</v>
      </c>
      <c r="C1331" s="30" t="s">
        <v>203</v>
      </c>
      <c r="D1331" s="30" t="s">
        <v>4</v>
      </c>
      <c r="E1331" s="30" t="s">
        <v>36</v>
      </c>
      <c r="F1331" s="30"/>
      <c r="G1331" s="30"/>
      <c r="H1331" s="30" t="s">
        <v>188</v>
      </c>
      <c r="I1331" s="30" t="s">
        <v>108</v>
      </c>
      <c r="J1331" s="30">
        <f ca="1">DB!R1325</f>
        <v>522</v>
      </c>
      <c r="K1331" s="30">
        <f ca="1">DB!S1325</f>
        <v>579</v>
      </c>
      <c r="L1331" s="30">
        <f ca="1">DB!T1325</f>
        <v>644</v>
      </c>
      <c r="M1331" s="30">
        <f ca="1">DB!U1325</f>
        <v>915</v>
      </c>
      <c r="N1331" s="30" t="s">
        <v>37</v>
      </c>
      <c r="P1331" s="2"/>
      <c r="Q1331" s="2"/>
      <c r="R1331" s="2"/>
      <c r="S1331" s="2"/>
    </row>
    <row r="1332" spans="2:19" x14ac:dyDescent="0.35">
      <c r="B1332" s="30" t="s">
        <v>202</v>
      </c>
      <c r="C1332" s="30" t="s">
        <v>203</v>
      </c>
      <c r="D1332" s="30" t="s">
        <v>4</v>
      </c>
      <c r="E1332" s="30" t="s">
        <v>38</v>
      </c>
      <c r="F1332" s="30"/>
      <c r="G1332" s="30"/>
      <c r="H1332" s="30" t="s">
        <v>188</v>
      </c>
      <c r="I1332" s="30" t="s">
        <v>10</v>
      </c>
      <c r="J1332" s="30">
        <f ca="1">DB!R1326</f>
        <v>692</v>
      </c>
      <c r="K1332" s="30">
        <f ca="1">DB!S1326</f>
        <v>769</v>
      </c>
      <c r="L1332" s="30">
        <f ca="1">DB!T1326</f>
        <v>854</v>
      </c>
      <c r="M1332" s="30">
        <f ca="1">DB!U1326</f>
        <v>1220</v>
      </c>
      <c r="N1332" s="30" t="s">
        <v>37</v>
      </c>
      <c r="P1332" s="2"/>
      <c r="Q1332" s="2"/>
      <c r="R1332" s="2"/>
      <c r="S1332" s="2"/>
    </row>
    <row r="1333" spans="2:19" x14ac:dyDescent="0.35">
      <c r="B1333" s="30" t="s">
        <v>202</v>
      </c>
      <c r="C1333" s="30" t="s">
        <v>203</v>
      </c>
      <c r="D1333" s="30" t="s">
        <v>4</v>
      </c>
      <c r="E1333" s="30" t="s">
        <v>38</v>
      </c>
      <c r="F1333" s="30"/>
      <c r="G1333" s="30"/>
      <c r="H1333" s="30" t="s">
        <v>188</v>
      </c>
      <c r="I1333" s="30" t="s">
        <v>11</v>
      </c>
      <c r="J1333" s="30">
        <f ca="1">DB!R1327</f>
        <v>692</v>
      </c>
      <c r="K1333" s="30">
        <f ca="1">DB!S1327</f>
        <v>769</v>
      </c>
      <c r="L1333" s="30">
        <f ca="1">DB!T1327</f>
        <v>854</v>
      </c>
      <c r="M1333" s="30">
        <f ca="1">DB!U1327</f>
        <v>1220</v>
      </c>
      <c r="N1333" s="30" t="s">
        <v>37</v>
      </c>
      <c r="P1333" s="2"/>
      <c r="Q1333" s="2"/>
      <c r="R1333" s="2"/>
      <c r="S1333" s="2"/>
    </row>
    <row r="1334" spans="2:19" x14ac:dyDescent="0.35">
      <c r="B1334" s="30" t="s">
        <v>202</v>
      </c>
      <c r="C1334" s="30" t="s">
        <v>203</v>
      </c>
      <c r="D1334" s="30" t="s">
        <v>4</v>
      </c>
      <c r="E1334" s="30" t="s">
        <v>38</v>
      </c>
      <c r="F1334" s="30"/>
      <c r="G1334" s="30"/>
      <c r="H1334" s="30" t="s">
        <v>188</v>
      </c>
      <c r="I1334" s="30" t="s">
        <v>109</v>
      </c>
      <c r="J1334" s="30">
        <f ca="1">DB!R1328</f>
        <v>692</v>
      </c>
      <c r="K1334" s="30">
        <f ca="1">DB!S1328</f>
        <v>769</v>
      </c>
      <c r="L1334" s="30">
        <f ca="1">DB!T1328</f>
        <v>854</v>
      </c>
      <c r="M1334" s="30">
        <f ca="1">DB!U1328</f>
        <v>1220</v>
      </c>
      <c r="N1334" s="30" t="s">
        <v>37</v>
      </c>
      <c r="P1334" s="2"/>
      <c r="Q1334" s="2"/>
      <c r="R1334" s="2"/>
      <c r="S1334" s="2"/>
    </row>
    <row r="1335" spans="2:19" x14ac:dyDescent="0.35">
      <c r="B1335" s="30" t="s">
        <v>202</v>
      </c>
      <c r="C1335" s="30" t="s">
        <v>203</v>
      </c>
      <c r="D1335" s="30" t="s">
        <v>4</v>
      </c>
      <c r="E1335" s="30" t="s">
        <v>38</v>
      </c>
      <c r="F1335" s="30"/>
      <c r="G1335" s="30"/>
      <c r="H1335" s="30" t="s">
        <v>188</v>
      </c>
      <c r="I1335" s="30" t="s">
        <v>110</v>
      </c>
      <c r="J1335" s="30">
        <f ca="1">DB!R1329</f>
        <v>692</v>
      </c>
      <c r="K1335" s="30">
        <f ca="1">DB!S1329</f>
        <v>769</v>
      </c>
      <c r="L1335" s="30">
        <f ca="1">DB!T1329</f>
        <v>854</v>
      </c>
      <c r="M1335" s="30">
        <f ca="1">DB!U1329</f>
        <v>1220</v>
      </c>
      <c r="N1335" s="30" t="s">
        <v>37</v>
      </c>
      <c r="P1335" s="2"/>
      <c r="Q1335" s="2"/>
      <c r="R1335" s="2"/>
      <c r="S1335" s="2"/>
    </row>
    <row r="1336" spans="2:19" x14ac:dyDescent="0.35">
      <c r="B1336" s="30" t="s">
        <v>202</v>
      </c>
      <c r="C1336" s="30" t="s">
        <v>203</v>
      </c>
      <c r="D1336" s="30" t="s">
        <v>4</v>
      </c>
      <c r="E1336" s="30" t="s">
        <v>39</v>
      </c>
      <c r="F1336" s="30"/>
      <c r="G1336" s="30"/>
      <c r="H1336" s="30" t="s">
        <v>188</v>
      </c>
      <c r="I1336" s="30" t="s">
        <v>111</v>
      </c>
      <c r="J1336" s="30">
        <f ca="1">DB!R1330</f>
        <v>692</v>
      </c>
      <c r="K1336" s="30">
        <f ca="1">DB!S1330</f>
        <v>769</v>
      </c>
      <c r="L1336" s="30">
        <f ca="1">DB!T1330</f>
        <v>854</v>
      </c>
      <c r="M1336" s="30">
        <f ca="1">DB!U1330</f>
        <v>1220</v>
      </c>
      <c r="N1336" s="30" t="s">
        <v>37</v>
      </c>
      <c r="P1336" s="2"/>
      <c r="Q1336" s="2"/>
      <c r="R1336" s="2"/>
      <c r="S1336" s="2"/>
    </row>
    <row r="1337" spans="2:19" x14ac:dyDescent="0.35">
      <c r="B1337" s="30" t="s">
        <v>202</v>
      </c>
      <c r="C1337" s="30" t="s">
        <v>203</v>
      </c>
      <c r="D1337" s="30" t="s">
        <v>4</v>
      </c>
      <c r="E1337" s="30" t="s">
        <v>39</v>
      </c>
      <c r="F1337" s="30"/>
      <c r="G1337" s="30"/>
      <c r="H1337" s="30" t="s">
        <v>188</v>
      </c>
      <c r="I1337" s="30" t="s">
        <v>112</v>
      </c>
      <c r="J1337" s="30">
        <f ca="1">DB!R1331</f>
        <v>692</v>
      </c>
      <c r="K1337" s="30">
        <f ca="1">DB!S1331</f>
        <v>769</v>
      </c>
      <c r="L1337" s="30">
        <f ca="1">DB!T1331</f>
        <v>854</v>
      </c>
      <c r="M1337" s="30">
        <f ca="1">DB!U1331</f>
        <v>1220</v>
      </c>
      <c r="N1337" s="30" t="s">
        <v>37</v>
      </c>
      <c r="P1337" s="2"/>
      <c r="Q1337" s="2"/>
      <c r="R1337" s="2"/>
      <c r="S1337" s="2"/>
    </row>
    <row r="1338" spans="2:19" x14ac:dyDescent="0.35">
      <c r="B1338" s="30" t="s">
        <v>202</v>
      </c>
      <c r="C1338" s="30" t="s">
        <v>203</v>
      </c>
      <c r="D1338" s="30" t="s">
        <v>4</v>
      </c>
      <c r="E1338" s="30" t="s">
        <v>39</v>
      </c>
      <c r="F1338" s="30"/>
      <c r="G1338" s="30"/>
      <c r="H1338" s="30" t="s">
        <v>188</v>
      </c>
      <c r="I1338" s="30" t="s">
        <v>12</v>
      </c>
      <c r="J1338" s="30">
        <f ca="1">DB!R1332</f>
        <v>692</v>
      </c>
      <c r="K1338" s="30">
        <f ca="1">DB!S1332</f>
        <v>769</v>
      </c>
      <c r="L1338" s="30">
        <f ca="1">DB!T1332</f>
        <v>854</v>
      </c>
      <c r="M1338" s="30">
        <f ca="1">DB!U1332</f>
        <v>1220</v>
      </c>
      <c r="N1338" s="30" t="s">
        <v>37</v>
      </c>
      <c r="P1338" s="2"/>
      <c r="Q1338" s="2"/>
      <c r="R1338" s="2"/>
      <c r="S1338" s="2"/>
    </row>
    <row r="1339" spans="2:19" x14ac:dyDescent="0.35">
      <c r="B1339" s="30" t="s">
        <v>202</v>
      </c>
      <c r="C1339" s="30" t="s">
        <v>203</v>
      </c>
      <c r="D1339" s="30" t="s">
        <v>4</v>
      </c>
      <c r="E1339" s="30" t="s">
        <v>39</v>
      </c>
      <c r="F1339" s="30"/>
      <c r="G1339" s="30"/>
      <c r="H1339" s="30" t="s">
        <v>188</v>
      </c>
      <c r="I1339" s="30" t="s">
        <v>13</v>
      </c>
      <c r="J1339" s="30">
        <f ca="1">DB!R1333</f>
        <v>692</v>
      </c>
      <c r="K1339" s="30">
        <f ca="1">DB!S1333</f>
        <v>769</v>
      </c>
      <c r="L1339" s="30">
        <f ca="1">DB!T1333</f>
        <v>854</v>
      </c>
      <c r="M1339" s="30">
        <f ca="1">DB!U1333</f>
        <v>1220</v>
      </c>
      <c r="N1339" s="30" t="s">
        <v>37</v>
      </c>
      <c r="P1339" s="2"/>
      <c r="Q1339" s="2"/>
      <c r="R1339" s="2"/>
      <c r="S1339" s="2"/>
    </row>
    <row r="1340" spans="2:19" x14ac:dyDescent="0.35">
      <c r="B1340" s="30" t="s">
        <v>202</v>
      </c>
      <c r="C1340" s="30" t="s">
        <v>203</v>
      </c>
      <c r="D1340" s="30" t="s">
        <v>4</v>
      </c>
      <c r="E1340" s="30" t="s">
        <v>113</v>
      </c>
      <c r="F1340" s="30"/>
      <c r="G1340" s="30"/>
      <c r="H1340" s="30" t="s">
        <v>188</v>
      </c>
      <c r="I1340" s="30" t="s">
        <v>40</v>
      </c>
      <c r="J1340" s="30">
        <f ca="1">DB!R1334</f>
        <v>520</v>
      </c>
      <c r="K1340" s="30">
        <f ca="1">DB!S1334</f>
        <v>578</v>
      </c>
      <c r="L1340" s="30">
        <f ca="1">DB!T1334</f>
        <v>641</v>
      </c>
      <c r="M1340" s="30">
        <f ca="1">DB!U1334</f>
        <v>915</v>
      </c>
      <c r="N1340" s="30" t="s">
        <v>37</v>
      </c>
      <c r="P1340" s="2"/>
      <c r="Q1340" s="2"/>
      <c r="R1340" s="2"/>
      <c r="S1340" s="2"/>
    </row>
    <row r="1341" spans="2:19" x14ac:dyDescent="0.35">
      <c r="B1341" s="30" t="s">
        <v>202</v>
      </c>
      <c r="C1341" s="30" t="s">
        <v>203</v>
      </c>
      <c r="D1341" s="30" t="s">
        <v>4</v>
      </c>
      <c r="E1341" s="30" t="s">
        <v>113</v>
      </c>
      <c r="F1341" s="30"/>
      <c r="G1341" s="30"/>
      <c r="H1341" s="30" t="s">
        <v>188</v>
      </c>
      <c r="I1341" s="30" t="s">
        <v>41</v>
      </c>
      <c r="J1341" s="30">
        <f ca="1">DB!R1335</f>
        <v>520</v>
      </c>
      <c r="K1341" s="30">
        <f ca="1">DB!S1335</f>
        <v>578</v>
      </c>
      <c r="L1341" s="30">
        <f ca="1">DB!T1335</f>
        <v>641</v>
      </c>
      <c r="M1341" s="30">
        <f ca="1">DB!U1335</f>
        <v>915</v>
      </c>
      <c r="N1341" s="30" t="s">
        <v>37</v>
      </c>
      <c r="P1341" s="2"/>
      <c r="Q1341" s="2"/>
      <c r="R1341" s="2"/>
      <c r="S1341" s="2"/>
    </row>
    <row r="1342" spans="2:19" x14ac:dyDescent="0.35">
      <c r="B1342" s="30" t="s">
        <v>202</v>
      </c>
      <c r="C1342" s="30" t="s">
        <v>203</v>
      </c>
      <c r="D1342" s="30" t="s">
        <v>4</v>
      </c>
      <c r="E1342" s="30" t="s">
        <v>113</v>
      </c>
      <c r="F1342" s="30"/>
      <c r="G1342" s="30"/>
      <c r="H1342" s="30" t="s">
        <v>188</v>
      </c>
      <c r="I1342" s="30" t="s">
        <v>42</v>
      </c>
      <c r="J1342" s="30">
        <f ca="1">DB!R1336</f>
        <v>520</v>
      </c>
      <c r="K1342" s="30">
        <f ca="1">DB!S1336</f>
        <v>578</v>
      </c>
      <c r="L1342" s="30">
        <f ca="1">DB!T1336</f>
        <v>641</v>
      </c>
      <c r="M1342" s="30">
        <f ca="1">DB!U1336</f>
        <v>915</v>
      </c>
      <c r="N1342" s="30" t="s">
        <v>37</v>
      </c>
      <c r="P1342" s="2"/>
      <c r="Q1342" s="2"/>
      <c r="R1342" s="2"/>
      <c r="S1342" s="2"/>
    </row>
    <row r="1343" spans="2:19" x14ac:dyDescent="0.35">
      <c r="B1343" s="30" t="s">
        <v>202</v>
      </c>
      <c r="C1343" s="30" t="s">
        <v>203</v>
      </c>
      <c r="D1343" s="30" t="s">
        <v>4</v>
      </c>
      <c r="E1343" s="30" t="s">
        <v>113</v>
      </c>
      <c r="F1343" s="30"/>
      <c r="G1343" s="30"/>
      <c r="H1343" s="30" t="s">
        <v>188</v>
      </c>
      <c r="I1343" s="30" t="s">
        <v>43</v>
      </c>
      <c r="J1343" s="30">
        <f ca="1">DB!R1337</f>
        <v>520</v>
      </c>
      <c r="K1343" s="30">
        <f ca="1">DB!S1337</f>
        <v>578</v>
      </c>
      <c r="L1343" s="30">
        <f ca="1">DB!T1337</f>
        <v>641</v>
      </c>
      <c r="M1343" s="30">
        <f ca="1">DB!U1337</f>
        <v>915</v>
      </c>
      <c r="N1343" s="30" t="s">
        <v>37</v>
      </c>
      <c r="P1343" s="2"/>
      <c r="Q1343" s="2"/>
      <c r="R1343" s="2"/>
      <c r="S1343" s="2"/>
    </row>
    <row r="1344" spans="2:19" x14ac:dyDescent="0.35">
      <c r="B1344" s="30" t="s">
        <v>202</v>
      </c>
      <c r="C1344" s="30" t="s">
        <v>203</v>
      </c>
      <c r="D1344" s="30" t="s">
        <v>4</v>
      </c>
      <c r="E1344" s="30" t="s">
        <v>113</v>
      </c>
      <c r="F1344" s="30"/>
      <c r="G1344" s="30"/>
      <c r="H1344" s="30" t="s">
        <v>188</v>
      </c>
      <c r="I1344" s="30" t="s">
        <v>44</v>
      </c>
      <c r="J1344" s="30">
        <f ca="1">DB!R1338</f>
        <v>520</v>
      </c>
      <c r="K1344" s="30">
        <f ca="1">DB!S1338</f>
        <v>578</v>
      </c>
      <c r="L1344" s="30">
        <f ca="1">DB!T1338</f>
        <v>641</v>
      </c>
      <c r="M1344" s="30">
        <f ca="1">DB!U1338</f>
        <v>915</v>
      </c>
      <c r="N1344" s="30" t="s">
        <v>37</v>
      </c>
      <c r="P1344" s="2"/>
      <c r="Q1344" s="2"/>
      <c r="R1344" s="2"/>
      <c r="S1344" s="2"/>
    </row>
    <row r="1345" spans="2:19" x14ac:dyDescent="0.35">
      <c r="B1345" s="30" t="s">
        <v>202</v>
      </c>
      <c r="C1345" s="30" t="s">
        <v>203</v>
      </c>
      <c r="D1345" s="30" t="s">
        <v>4</v>
      </c>
      <c r="E1345" s="30" t="s">
        <v>114</v>
      </c>
      <c r="F1345" s="30"/>
      <c r="G1345" s="30"/>
      <c r="H1345" s="30" t="s">
        <v>188</v>
      </c>
      <c r="I1345" s="30" t="s">
        <v>14</v>
      </c>
      <c r="J1345" s="30">
        <f ca="1">DB!R1339</f>
        <v>520</v>
      </c>
      <c r="K1345" s="30">
        <f ca="1">DB!S1339</f>
        <v>578</v>
      </c>
      <c r="L1345" s="30">
        <f ca="1">DB!T1339</f>
        <v>641</v>
      </c>
      <c r="M1345" s="30">
        <f ca="1">DB!U1339</f>
        <v>915</v>
      </c>
      <c r="N1345" s="30" t="s">
        <v>37</v>
      </c>
      <c r="P1345" s="2"/>
      <c r="Q1345" s="2"/>
      <c r="R1345" s="2"/>
      <c r="S1345" s="2"/>
    </row>
    <row r="1346" spans="2:19" x14ac:dyDescent="0.35">
      <c r="B1346" s="30" t="s">
        <v>202</v>
      </c>
      <c r="C1346" s="30" t="s">
        <v>203</v>
      </c>
      <c r="D1346" s="30" t="s">
        <v>4</v>
      </c>
      <c r="E1346" s="30" t="s">
        <v>114</v>
      </c>
      <c r="F1346" s="30"/>
      <c r="G1346" s="30"/>
      <c r="H1346" s="30" t="s">
        <v>188</v>
      </c>
      <c r="I1346" s="30" t="s">
        <v>115</v>
      </c>
      <c r="J1346" s="30">
        <f ca="1">DB!R1340</f>
        <v>520</v>
      </c>
      <c r="K1346" s="30">
        <f ca="1">DB!S1340</f>
        <v>578</v>
      </c>
      <c r="L1346" s="30">
        <f ca="1">DB!T1340</f>
        <v>641</v>
      </c>
      <c r="M1346" s="30">
        <f ca="1">DB!U1340</f>
        <v>915</v>
      </c>
      <c r="N1346" s="30" t="s">
        <v>37</v>
      </c>
      <c r="P1346" s="2"/>
      <c r="Q1346" s="2"/>
      <c r="R1346" s="2"/>
      <c r="S1346" s="2"/>
    </row>
    <row r="1347" spans="2:19" x14ac:dyDescent="0.35">
      <c r="B1347" s="30" t="s">
        <v>202</v>
      </c>
      <c r="C1347" s="30" t="s">
        <v>203</v>
      </c>
      <c r="D1347" s="30" t="s">
        <v>4</v>
      </c>
      <c r="E1347" s="30" t="s">
        <v>114</v>
      </c>
      <c r="F1347" s="30"/>
      <c r="G1347" s="30"/>
      <c r="H1347" s="30" t="s">
        <v>188</v>
      </c>
      <c r="I1347" s="30" t="s">
        <v>15</v>
      </c>
      <c r="J1347" s="30">
        <f ca="1">DB!R1341</f>
        <v>520</v>
      </c>
      <c r="K1347" s="30">
        <f ca="1">DB!S1341</f>
        <v>578</v>
      </c>
      <c r="L1347" s="30">
        <f ca="1">DB!T1341</f>
        <v>641</v>
      </c>
      <c r="M1347" s="30">
        <f ca="1">DB!U1341</f>
        <v>915</v>
      </c>
      <c r="N1347" s="30" t="s">
        <v>37</v>
      </c>
      <c r="P1347" s="2"/>
      <c r="Q1347" s="2"/>
      <c r="R1347" s="2"/>
      <c r="S1347" s="2"/>
    </row>
    <row r="1348" spans="2:19" x14ac:dyDescent="0.35">
      <c r="B1348" s="30" t="s">
        <v>202</v>
      </c>
      <c r="C1348" s="30" t="s">
        <v>203</v>
      </c>
      <c r="D1348" s="30" t="s">
        <v>4</v>
      </c>
      <c r="E1348" s="30" t="s">
        <v>116</v>
      </c>
      <c r="F1348" s="30"/>
      <c r="G1348" s="30"/>
      <c r="H1348" s="30" t="s">
        <v>188</v>
      </c>
      <c r="I1348" s="30" t="s">
        <v>45</v>
      </c>
      <c r="J1348" s="30">
        <f ca="1">DB!R1342</f>
        <v>520</v>
      </c>
      <c r="K1348" s="30">
        <f ca="1">DB!S1342</f>
        <v>578</v>
      </c>
      <c r="L1348" s="30">
        <f ca="1">DB!T1342</f>
        <v>641</v>
      </c>
      <c r="M1348" s="30">
        <f ca="1">DB!U1342</f>
        <v>915</v>
      </c>
      <c r="N1348" s="30" t="s">
        <v>37</v>
      </c>
      <c r="P1348" s="2"/>
      <c r="Q1348" s="2"/>
      <c r="R1348" s="2"/>
      <c r="S1348" s="2"/>
    </row>
    <row r="1349" spans="2:19" x14ac:dyDescent="0.35">
      <c r="B1349" s="30" t="s">
        <v>202</v>
      </c>
      <c r="C1349" s="30" t="s">
        <v>203</v>
      </c>
      <c r="D1349" s="30" t="s">
        <v>4</v>
      </c>
      <c r="E1349" s="30" t="s">
        <v>116</v>
      </c>
      <c r="F1349" s="30"/>
      <c r="G1349" s="30"/>
      <c r="H1349" s="30" t="s">
        <v>188</v>
      </c>
      <c r="I1349" s="30" t="s">
        <v>117</v>
      </c>
      <c r="J1349" s="30">
        <f ca="1">DB!R1343</f>
        <v>520</v>
      </c>
      <c r="K1349" s="30">
        <f ca="1">DB!S1343</f>
        <v>578</v>
      </c>
      <c r="L1349" s="30">
        <f ca="1">DB!T1343</f>
        <v>641</v>
      </c>
      <c r="M1349" s="30">
        <f ca="1">DB!U1343</f>
        <v>915</v>
      </c>
      <c r="N1349" s="30" t="s">
        <v>37</v>
      </c>
      <c r="P1349" s="2"/>
      <c r="Q1349" s="2"/>
      <c r="R1349" s="2"/>
      <c r="S1349" s="2"/>
    </row>
    <row r="1350" spans="2:19" x14ac:dyDescent="0.35">
      <c r="B1350" s="30" t="s">
        <v>202</v>
      </c>
      <c r="C1350" s="30" t="s">
        <v>203</v>
      </c>
      <c r="D1350" s="30" t="s">
        <v>4</v>
      </c>
      <c r="E1350" s="30" t="s">
        <v>116</v>
      </c>
      <c r="F1350" s="30"/>
      <c r="G1350" s="30"/>
      <c r="H1350" s="30" t="s">
        <v>188</v>
      </c>
      <c r="I1350" s="30" t="s">
        <v>16</v>
      </c>
      <c r="J1350" s="30">
        <f ca="1">DB!R1344</f>
        <v>520</v>
      </c>
      <c r="K1350" s="30">
        <f ca="1">DB!S1344</f>
        <v>578</v>
      </c>
      <c r="L1350" s="30">
        <f ca="1">DB!T1344</f>
        <v>641</v>
      </c>
      <c r="M1350" s="30">
        <f ca="1">DB!U1344</f>
        <v>915</v>
      </c>
      <c r="N1350" s="30" t="s">
        <v>37</v>
      </c>
      <c r="P1350" s="2"/>
      <c r="Q1350" s="2"/>
      <c r="R1350" s="2"/>
      <c r="S1350" s="2"/>
    </row>
    <row r="1351" spans="2:19" x14ac:dyDescent="0.35">
      <c r="B1351" s="30" t="s">
        <v>202</v>
      </c>
      <c r="C1351" s="30" t="s">
        <v>203</v>
      </c>
      <c r="D1351" s="30" t="s">
        <v>4</v>
      </c>
      <c r="E1351" s="30" t="s">
        <v>46</v>
      </c>
      <c r="F1351" s="30"/>
      <c r="G1351" s="30"/>
      <c r="H1351" s="30" t="s">
        <v>188</v>
      </c>
      <c r="I1351" s="30" t="s">
        <v>47</v>
      </c>
      <c r="J1351" s="30">
        <f ca="1">DB!R1345</f>
        <v>246</v>
      </c>
      <c r="K1351" s="30">
        <f ca="1">DB!S1345</f>
        <v>272</v>
      </c>
      <c r="L1351" s="30">
        <f ca="1">DB!T1345</f>
        <v>389</v>
      </c>
      <c r="M1351" s="30">
        <f ca="1">DB!U1345</f>
        <v>555</v>
      </c>
      <c r="N1351" s="30" t="s">
        <v>37</v>
      </c>
      <c r="P1351" s="2"/>
      <c r="Q1351" s="2"/>
      <c r="R1351" s="2"/>
      <c r="S1351" s="2"/>
    </row>
  </sheetData>
  <sheetProtection algorithmName="SHA-512" hashValue="64hy7W4SvvJB1oLtMhEjs08dPM7SJcE9JJnRPclegahVSvUnkHH3+K0MlxaE+nBaSgMqT6RufCdDeiTwdS6DjQ==" saltValue="OtVWCwCH3Gh5TApIp49mOA==" spinCount="100000" sheet="1" sort="0" autoFilter="0"/>
  <autoFilter ref="B7:N1351" xr:uid="{00000000-0001-0000-0600-000000000000}"/>
  <mergeCells count="2">
    <mergeCell ref="O6:R6"/>
    <mergeCell ref="J6:N6"/>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wDB">
    <tabColor theme="0" tint="-0.249977111117893"/>
  </sheetPr>
  <dimension ref="A1:W1345"/>
  <sheetViews>
    <sheetView topLeftCell="N1" zoomScale="85" zoomScaleNormal="85" workbookViewId="0">
      <selection activeCell="R2" sqref="R2"/>
    </sheetView>
  </sheetViews>
  <sheetFormatPr defaultRowHeight="14.5" outlineLevelCol="1" x14ac:dyDescent="0.35"/>
  <cols>
    <col min="1" max="1" width="20.1796875" bestFit="1" customWidth="1"/>
    <col min="2" max="2" width="13.7265625" customWidth="1"/>
    <col min="3" max="3" width="16.1796875" bestFit="1" customWidth="1"/>
    <col min="4" max="4" width="45.54296875" bestFit="1" customWidth="1"/>
    <col min="5" max="5" width="9.81640625" bestFit="1" customWidth="1"/>
    <col min="6" max="6" width="9.453125" bestFit="1" customWidth="1"/>
    <col min="7" max="7" width="35.453125" bestFit="1" customWidth="1"/>
    <col min="8" max="8" width="6.54296875" customWidth="1" outlineLevel="1"/>
    <col min="9" max="12" width="6.453125" customWidth="1" outlineLevel="1"/>
    <col min="13" max="13" width="16.54296875" style="2" customWidth="1" outlineLevel="1"/>
    <col min="14" max="14" width="44.453125" bestFit="1" customWidth="1"/>
    <col min="15" max="15" width="22.453125" customWidth="1"/>
    <col min="16" max="16" width="24.54296875" customWidth="1"/>
    <col min="17" max="17" width="42.453125" customWidth="1"/>
  </cols>
  <sheetData>
    <row r="1" spans="1:23" x14ac:dyDescent="0.35">
      <c r="A1" s="4" t="s">
        <v>20</v>
      </c>
      <c r="B1" s="4" t="s">
        <v>21</v>
      </c>
      <c r="C1" s="4" t="s">
        <v>22</v>
      </c>
      <c r="D1" s="4" t="s">
        <v>23</v>
      </c>
      <c r="E1" s="4" t="s">
        <v>24</v>
      </c>
      <c r="F1" s="4" t="s">
        <v>25</v>
      </c>
      <c r="G1" s="4" t="s">
        <v>26</v>
      </c>
      <c r="H1" s="4" t="s">
        <v>27</v>
      </c>
      <c r="I1" s="4" t="s">
        <v>28</v>
      </c>
      <c r="J1" s="4" t="s">
        <v>29</v>
      </c>
      <c r="K1" s="4" t="s">
        <v>30</v>
      </c>
      <c r="L1" s="4" t="s">
        <v>31</v>
      </c>
      <c r="M1" s="4" t="s">
        <v>32</v>
      </c>
      <c r="N1" s="4" t="s">
        <v>33</v>
      </c>
      <c r="O1" s="4" t="s">
        <v>34</v>
      </c>
      <c r="P1" s="4" t="s">
        <v>35</v>
      </c>
      <c r="Q1" s="4" t="s">
        <v>53</v>
      </c>
      <c r="R1" s="4" t="str">
        <f>H1&amp;"Index"</f>
        <v>KN1Index</v>
      </c>
      <c r="S1" s="4" t="str">
        <f t="shared" ref="S1:V1" si="0">I1&amp;"Index"</f>
        <v>KN2Index</v>
      </c>
      <c r="T1" s="4" t="str">
        <f t="shared" si="0"/>
        <v>KN3Index</v>
      </c>
      <c r="U1" s="4" t="str">
        <f t="shared" si="0"/>
        <v>KN4Index</v>
      </c>
      <c r="V1" s="4" t="str">
        <f t="shared" si="0"/>
        <v>KN5Index</v>
      </c>
      <c r="W1" t="s">
        <v>87</v>
      </c>
    </row>
    <row r="2" spans="1:23" ht="15" customHeight="1" x14ac:dyDescent="0.35">
      <c r="A2" t="s">
        <v>59</v>
      </c>
      <c r="B2" t="s">
        <v>60</v>
      </c>
      <c r="C2" t="s">
        <v>1</v>
      </c>
      <c r="D2" t="s">
        <v>36</v>
      </c>
      <c r="G2" t="s">
        <v>9</v>
      </c>
      <c r="H2">
        <v>584</v>
      </c>
      <c r="I2">
        <v>648</v>
      </c>
      <c r="J2">
        <v>720</v>
      </c>
      <c r="K2">
        <v>1020</v>
      </c>
      <c r="L2" t="s">
        <v>37</v>
      </c>
      <c r="Q2" t="str">
        <f t="shared" ref="Q2:Q66" si="1">$A2&amp;$C2&amp;$G2</f>
        <v>Atea Sverige ABA1.1 IT- eller Digitaliseringsstrateg</v>
      </c>
      <c r="R2">
        <f ca="1">IFERROR(ROUNDUP(H2*Admin!$AE$4,0),"FKU")</f>
        <v>648</v>
      </c>
      <c r="S2">
        <f ca="1">IFERROR(ROUNDUP(I2*Admin!$AE$4,0),"FKU")</f>
        <v>719</v>
      </c>
      <c r="T2">
        <f ca="1">IFERROR(ROUNDUP(J2*Admin!$AE$4,0),"FKU")</f>
        <v>799</v>
      </c>
      <c r="U2">
        <f ca="1">IFERROR(ROUNDUP(K2*Admin!$AE$4,0),"FKU")</f>
        <v>1131</v>
      </c>
      <c r="V2" t="str">
        <f>IFERROR(ROUNDUP(L2*Avropsmottagare!$G$4,0),"FKU")</f>
        <v>FKU</v>
      </c>
      <c r="W2">
        <f>M2/1000000</f>
        <v>0</v>
      </c>
    </row>
    <row r="3" spans="1:23" ht="15" customHeight="1" x14ac:dyDescent="0.35">
      <c r="A3" t="s">
        <v>59</v>
      </c>
      <c r="B3" t="s">
        <v>60</v>
      </c>
      <c r="C3" t="s">
        <v>1</v>
      </c>
      <c r="D3" t="s">
        <v>36</v>
      </c>
      <c r="G3" t="s">
        <v>106</v>
      </c>
      <c r="H3">
        <v>584</v>
      </c>
      <c r="I3">
        <v>648</v>
      </c>
      <c r="J3">
        <v>720</v>
      </c>
      <c r="K3">
        <v>1020</v>
      </c>
      <c r="L3" t="s">
        <v>37</v>
      </c>
      <c r="Q3" t="str">
        <f t="shared" si="1"/>
        <v>Atea Sverige ABA1.2 Modelleringsledare/Kravanalytiker</v>
      </c>
      <c r="R3">
        <f ca="1">IFERROR(ROUNDUP(H3*Admin!$AE$4,0),"FKU")</f>
        <v>648</v>
      </c>
      <c r="S3">
        <f ca="1">IFERROR(ROUNDUP(I3*Admin!$AE$4,0),"FKU")</f>
        <v>719</v>
      </c>
      <c r="T3">
        <f ca="1">IFERROR(ROUNDUP(J3*Admin!$AE$4,0),"FKU")</f>
        <v>799</v>
      </c>
      <c r="U3">
        <f ca="1">IFERROR(ROUNDUP(K3*Admin!$AE$4,0),"FKU")</f>
        <v>1131</v>
      </c>
      <c r="V3" t="str">
        <f>IFERROR(ROUNDUP(L3*Avropsmottagare!$G$4,0),"FKU")</f>
        <v>FKU</v>
      </c>
      <c r="W3">
        <f t="shared" ref="W3:W66" si="2">M3/1000000</f>
        <v>0</v>
      </c>
    </row>
    <row r="4" spans="1:23" ht="15" customHeight="1" x14ac:dyDescent="0.35">
      <c r="A4" t="s">
        <v>59</v>
      </c>
      <c r="B4" t="s">
        <v>60</v>
      </c>
      <c r="C4" t="s">
        <v>1</v>
      </c>
      <c r="D4" t="s">
        <v>36</v>
      </c>
      <c r="G4" t="s">
        <v>107</v>
      </c>
      <c r="H4">
        <v>584</v>
      </c>
      <c r="I4">
        <v>648</v>
      </c>
      <c r="J4">
        <v>720</v>
      </c>
      <c r="K4">
        <v>1020</v>
      </c>
      <c r="L4" t="s">
        <v>37</v>
      </c>
      <c r="Q4" t="str">
        <f>$A4&amp;$C4&amp;$G4</f>
        <v>Atea Sverige ABA1.3 Metodstöd</v>
      </c>
      <c r="R4">
        <f ca="1">IFERROR(ROUNDUP(H4*Admin!$AE$4,0),"FKU")</f>
        <v>648</v>
      </c>
      <c r="S4">
        <f ca="1">IFERROR(ROUNDUP(I4*Admin!$AE$4,0),"FKU")</f>
        <v>719</v>
      </c>
      <c r="T4">
        <f ca="1">IFERROR(ROUNDUP(J4*Admin!$AE$4,0),"FKU")</f>
        <v>799</v>
      </c>
      <c r="U4">
        <f ca="1">IFERROR(ROUNDUP(K4*Admin!$AE$4,0),"FKU")</f>
        <v>1131</v>
      </c>
      <c r="V4" t="str">
        <f>IFERROR(ROUNDUP(L4*Avropsmottagare!$G$4,0),"FKU")</f>
        <v>FKU</v>
      </c>
      <c r="W4">
        <f t="shared" si="2"/>
        <v>0</v>
      </c>
    </row>
    <row r="5" spans="1:23" ht="15" customHeight="1" x14ac:dyDescent="0.35">
      <c r="A5" t="s">
        <v>59</v>
      </c>
      <c r="B5" t="s">
        <v>60</v>
      </c>
      <c r="C5" t="s">
        <v>1</v>
      </c>
      <c r="D5" t="s">
        <v>36</v>
      </c>
      <c r="G5" t="s">
        <v>108</v>
      </c>
      <c r="H5">
        <v>584</v>
      </c>
      <c r="I5">
        <v>648</v>
      </c>
      <c r="J5">
        <v>720</v>
      </c>
      <c r="K5">
        <v>1020</v>
      </c>
      <c r="L5" t="s">
        <v>37</v>
      </c>
      <c r="Q5" t="str">
        <f t="shared" si="1"/>
        <v>Atea Sverige ABA1.4 Hållbarhetsstrateg inom IT</v>
      </c>
      <c r="R5">
        <f ca="1">IFERROR(ROUNDUP(H5*Admin!$AE$4,0),"FKU")</f>
        <v>648</v>
      </c>
      <c r="S5">
        <f ca="1">IFERROR(ROUNDUP(I5*Admin!$AE$4,0),"FKU")</f>
        <v>719</v>
      </c>
      <c r="T5">
        <f ca="1">IFERROR(ROUNDUP(J5*Admin!$AE$4,0),"FKU")</f>
        <v>799</v>
      </c>
      <c r="U5">
        <f ca="1">IFERROR(ROUNDUP(K5*Admin!$AE$4,0),"FKU")</f>
        <v>1131</v>
      </c>
      <c r="V5" t="str">
        <f>IFERROR(ROUNDUP(L5*Avropsmottagare!$G$4,0),"FKU")</f>
        <v>FKU</v>
      </c>
      <c r="W5">
        <f t="shared" si="2"/>
        <v>0</v>
      </c>
    </row>
    <row r="6" spans="1:23" ht="15" customHeight="1" x14ac:dyDescent="0.35">
      <c r="A6" t="s">
        <v>59</v>
      </c>
      <c r="B6" t="s">
        <v>60</v>
      </c>
      <c r="C6" t="s">
        <v>1</v>
      </c>
      <c r="D6" t="s">
        <v>38</v>
      </c>
      <c r="G6" t="s">
        <v>10</v>
      </c>
      <c r="H6">
        <v>584</v>
      </c>
      <c r="I6">
        <v>648</v>
      </c>
      <c r="J6">
        <v>720</v>
      </c>
      <c r="K6">
        <v>1020</v>
      </c>
      <c r="L6" t="s">
        <v>37</v>
      </c>
      <c r="Q6" t="str">
        <f t="shared" si="1"/>
        <v>Atea Sverige ABA2.1 Projektledare</v>
      </c>
      <c r="R6">
        <f ca="1">IFERROR(ROUNDUP(H6*Admin!$AE$4,0),"FKU")</f>
        <v>648</v>
      </c>
      <c r="S6">
        <f ca="1">IFERROR(ROUNDUP(I6*Admin!$AE$4,0),"FKU")</f>
        <v>719</v>
      </c>
      <c r="T6">
        <f ca="1">IFERROR(ROUNDUP(J6*Admin!$AE$4,0),"FKU")</f>
        <v>799</v>
      </c>
      <c r="U6">
        <f ca="1">IFERROR(ROUNDUP(K6*Admin!$AE$4,0),"FKU")</f>
        <v>1131</v>
      </c>
      <c r="V6" t="str">
        <f>IFERROR(ROUNDUP(L6*Avropsmottagare!$G$4,0),"FKU")</f>
        <v>FKU</v>
      </c>
      <c r="W6">
        <f t="shared" si="2"/>
        <v>0</v>
      </c>
    </row>
    <row r="7" spans="1:23" ht="15" customHeight="1" x14ac:dyDescent="0.35">
      <c r="A7" t="s">
        <v>59</v>
      </c>
      <c r="B7" t="s">
        <v>60</v>
      </c>
      <c r="C7" t="s">
        <v>1</v>
      </c>
      <c r="D7" t="s">
        <v>38</v>
      </c>
      <c r="G7" t="s">
        <v>11</v>
      </c>
      <c r="H7">
        <v>584</v>
      </c>
      <c r="I7">
        <v>648</v>
      </c>
      <c r="J7">
        <v>720</v>
      </c>
      <c r="K7">
        <v>1020</v>
      </c>
      <c r="L7" t="s">
        <v>37</v>
      </c>
      <c r="Q7" t="str">
        <f t="shared" si="1"/>
        <v>Atea Sverige ABA2.2 Teknisk projektledare</v>
      </c>
      <c r="R7">
        <f ca="1">IFERROR(ROUNDUP(H7*Admin!$AE$4,0),"FKU")</f>
        <v>648</v>
      </c>
      <c r="S7">
        <f ca="1">IFERROR(ROUNDUP(I7*Admin!$AE$4,0),"FKU")</f>
        <v>719</v>
      </c>
      <c r="T7">
        <f ca="1">IFERROR(ROUNDUP(J7*Admin!$AE$4,0),"FKU")</f>
        <v>799</v>
      </c>
      <c r="U7">
        <f ca="1">IFERROR(ROUNDUP(K7*Admin!$AE$4,0),"FKU")</f>
        <v>1131</v>
      </c>
      <c r="V7" t="str">
        <f>IFERROR(ROUNDUP(L7*Avropsmottagare!$G$4,0),"FKU")</f>
        <v>FKU</v>
      </c>
      <c r="W7">
        <f t="shared" si="2"/>
        <v>0</v>
      </c>
    </row>
    <row r="8" spans="1:23" ht="15" customHeight="1" x14ac:dyDescent="0.35">
      <c r="A8" t="s">
        <v>59</v>
      </c>
      <c r="B8" t="s">
        <v>60</v>
      </c>
      <c r="C8" t="s">
        <v>1</v>
      </c>
      <c r="D8" t="s">
        <v>38</v>
      </c>
      <c r="G8" t="s">
        <v>109</v>
      </c>
      <c r="H8">
        <v>584</v>
      </c>
      <c r="I8">
        <v>648</v>
      </c>
      <c r="J8">
        <v>720</v>
      </c>
      <c r="K8">
        <v>1020</v>
      </c>
      <c r="L8" t="s">
        <v>37</v>
      </c>
      <c r="Q8" t="str">
        <f t="shared" si="1"/>
        <v>Atea Sverige ABA2.3 Förändringsledare</v>
      </c>
      <c r="R8">
        <f ca="1">IFERROR(ROUNDUP(H8*Admin!$AE$4,0),"FKU")</f>
        <v>648</v>
      </c>
      <c r="S8">
        <f ca="1">IFERROR(ROUNDUP(I8*Admin!$AE$4,0),"FKU")</f>
        <v>719</v>
      </c>
      <c r="T8">
        <f ca="1">IFERROR(ROUNDUP(J8*Admin!$AE$4,0),"FKU")</f>
        <v>799</v>
      </c>
      <c r="U8">
        <f ca="1">IFERROR(ROUNDUP(K8*Admin!$AE$4,0),"FKU")</f>
        <v>1131</v>
      </c>
      <c r="V8" t="str">
        <f>IFERROR(ROUNDUP(L8*Avropsmottagare!$G$4,0),"FKU")</f>
        <v>FKU</v>
      </c>
      <c r="W8">
        <f t="shared" si="2"/>
        <v>0</v>
      </c>
    </row>
    <row r="9" spans="1:23" ht="15" customHeight="1" x14ac:dyDescent="0.35">
      <c r="A9" t="s">
        <v>59</v>
      </c>
      <c r="B9" t="s">
        <v>60</v>
      </c>
      <c r="C9" t="s">
        <v>1</v>
      </c>
      <c r="D9" t="s">
        <v>38</v>
      </c>
      <c r="G9" t="s">
        <v>110</v>
      </c>
      <c r="H9">
        <v>584</v>
      </c>
      <c r="I9">
        <v>648</v>
      </c>
      <c r="J9">
        <v>720</v>
      </c>
      <c r="K9">
        <v>1020</v>
      </c>
      <c r="L9" t="s">
        <v>37</v>
      </c>
      <c r="Q9" t="str">
        <f t="shared" si="1"/>
        <v>Atea Sverige ABA2.4 IT-controller/Compliance manager</v>
      </c>
      <c r="R9">
        <f ca="1">IFERROR(ROUNDUP(H9*Admin!$AE$4,0),"FKU")</f>
        <v>648</v>
      </c>
      <c r="S9">
        <f ca="1">IFERROR(ROUNDUP(I9*Admin!$AE$4,0),"FKU")</f>
        <v>719</v>
      </c>
      <c r="T9">
        <f ca="1">IFERROR(ROUNDUP(J9*Admin!$AE$4,0),"FKU")</f>
        <v>799</v>
      </c>
      <c r="U9">
        <f ca="1">IFERROR(ROUNDUP(K9*Admin!$AE$4,0),"FKU")</f>
        <v>1131</v>
      </c>
      <c r="V9" t="str">
        <f>IFERROR(ROUNDUP(L9*Avropsmottagare!$G$4,0),"FKU")</f>
        <v>FKU</v>
      </c>
      <c r="W9">
        <f t="shared" si="2"/>
        <v>0</v>
      </c>
    </row>
    <row r="10" spans="1:23" ht="15" customHeight="1" x14ac:dyDescent="0.35">
      <c r="A10" t="s">
        <v>59</v>
      </c>
      <c r="B10" t="s">
        <v>60</v>
      </c>
      <c r="C10" t="s">
        <v>1</v>
      </c>
      <c r="D10" t="s">
        <v>39</v>
      </c>
      <c r="G10" t="s">
        <v>111</v>
      </c>
      <c r="H10">
        <v>584</v>
      </c>
      <c r="I10">
        <v>648</v>
      </c>
      <c r="J10">
        <v>720</v>
      </c>
      <c r="K10">
        <v>895</v>
      </c>
      <c r="L10" t="s">
        <v>37</v>
      </c>
      <c r="Q10" t="str">
        <f t="shared" si="1"/>
        <v>Atea Sverige ABA3.1 Systemutvecklare/Systemintegratör</v>
      </c>
      <c r="R10">
        <f ca="1">IFERROR(ROUNDUP(H10*Admin!$AE$4,0),"FKU")</f>
        <v>648</v>
      </c>
      <c r="S10">
        <f ca="1">IFERROR(ROUNDUP(I10*Admin!$AE$4,0),"FKU")</f>
        <v>719</v>
      </c>
      <c r="T10">
        <f ca="1">IFERROR(ROUNDUP(J10*Admin!$AE$4,0),"FKU")</f>
        <v>799</v>
      </c>
      <c r="U10">
        <f ca="1">IFERROR(ROUNDUP(K10*Admin!$AE$4,0),"FKU")</f>
        <v>993</v>
      </c>
      <c r="V10" t="str">
        <f>IFERROR(ROUNDUP(L10*Avropsmottagare!$G$4,0),"FKU")</f>
        <v>FKU</v>
      </c>
      <c r="W10">
        <f t="shared" si="2"/>
        <v>0</v>
      </c>
    </row>
    <row r="11" spans="1:23" ht="15" customHeight="1" x14ac:dyDescent="0.35">
      <c r="A11" t="s">
        <v>59</v>
      </c>
      <c r="B11" t="s">
        <v>60</v>
      </c>
      <c r="C11" t="s">
        <v>1</v>
      </c>
      <c r="D11" t="s">
        <v>39</v>
      </c>
      <c r="G11" t="s">
        <v>112</v>
      </c>
      <c r="H11">
        <v>584</v>
      </c>
      <c r="I11">
        <v>648</v>
      </c>
      <c r="J11">
        <v>720</v>
      </c>
      <c r="K11">
        <v>895</v>
      </c>
      <c r="L11" t="s">
        <v>37</v>
      </c>
      <c r="Q11" t="str">
        <f t="shared" si="1"/>
        <v>Atea Sverige ABA3.2 Systemförvaltare</v>
      </c>
      <c r="R11">
        <f ca="1">IFERROR(ROUNDUP(H11*Admin!$AE$4,0),"FKU")</f>
        <v>648</v>
      </c>
      <c r="S11">
        <f ca="1">IFERROR(ROUNDUP(I11*Admin!$AE$4,0),"FKU")</f>
        <v>719</v>
      </c>
      <c r="T11">
        <f ca="1">IFERROR(ROUNDUP(J11*Admin!$AE$4,0),"FKU")</f>
        <v>799</v>
      </c>
      <c r="U11">
        <f ca="1">IFERROR(ROUNDUP(K11*Admin!$AE$4,0),"FKU")</f>
        <v>993</v>
      </c>
      <c r="V11" t="str">
        <f>IFERROR(ROUNDUP(L11*Avropsmottagare!$G$4,0),"FKU")</f>
        <v>FKU</v>
      </c>
      <c r="W11">
        <f t="shared" si="2"/>
        <v>0</v>
      </c>
    </row>
    <row r="12" spans="1:23" ht="15" customHeight="1" x14ac:dyDescent="0.35">
      <c r="A12" t="s">
        <v>59</v>
      </c>
      <c r="B12" t="s">
        <v>60</v>
      </c>
      <c r="C12" t="s">
        <v>1</v>
      </c>
      <c r="D12" t="s">
        <v>39</v>
      </c>
      <c r="G12" t="s">
        <v>12</v>
      </c>
      <c r="H12">
        <v>584</v>
      </c>
      <c r="I12">
        <v>648</v>
      </c>
      <c r="J12">
        <v>720</v>
      </c>
      <c r="K12">
        <v>895</v>
      </c>
      <c r="L12" t="s">
        <v>37</v>
      </c>
      <c r="Q12" t="str">
        <f t="shared" si="1"/>
        <v>Atea Sverige ABA3.3 Tekniker</v>
      </c>
      <c r="R12">
        <f ca="1">IFERROR(ROUNDUP(H12*Admin!$AE$4,0),"FKU")</f>
        <v>648</v>
      </c>
      <c r="S12">
        <f ca="1">IFERROR(ROUNDUP(I12*Admin!$AE$4,0),"FKU")</f>
        <v>719</v>
      </c>
      <c r="T12">
        <f ca="1">IFERROR(ROUNDUP(J12*Admin!$AE$4,0),"FKU")</f>
        <v>799</v>
      </c>
      <c r="U12">
        <f ca="1">IFERROR(ROUNDUP(K12*Admin!$AE$4,0),"FKU")</f>
        <v>993</v>
      </c>
      <c r="V12" t="str">
        <f>IFERROR(ROUNDUP(L12*Avropsmottagare!$G$4,0),"FKU")</f>
        <v>FKU</v>
      </c>
      <c r="W12">
        <f t="shared" si="2"/>
        <v>0</v>
      </c>
    </row>
    <row r="13" spans="1:23" ht="15" customHeight="1" x14ac:dyDescent="0.35">
      <c r="A13" t="s">
        <v>59</v>
      </c>
      <c r="B13" t="s">
        <v>60</v>
      </c>
      <c r="C13" t="s">
        <v>1</v>
      </c>
      <c r="D13" t="s">
        <v>39</v>
      </c>
      <c r="G13" t="s">
        <v>13</v>
      </c>
      <c r="H13">
        <v>584</v>
      </c>
      <c r="I13">
        <v>648</v>
      </c>
      <c r="J13">
        <v>720</v>
      </c>
      <c r="K13">
        <v>895</v>
      </c>
      <c r="L13" t="s">
        <v>37</v>
      </c>
      <c r="Q13" t="str">
        <f t="shared" si="1"/>
        <v>Atea Sverige ABA3.4 Testare</v>
      </c>
      <c r="R13">
        <f ca="1">IFERROR(ROUNDUP(H13*Admin!$AE$4,0),"FKU")</f>
        <v>648</v>
      </c>
      <c r="S13">
        <f ca="1">IFERROR(ROUNDUP(I13*Admin!$AE$4,0),"FKU")</f>
        <v>719</v>
      </c>
      <c r="T13">
        <f ca="1">IFERROR(ROUNDUP(J13*Admin!$AE$4,0),"FKU")</f>
        <v>799</v>
      </c>
      <c r="U13">
        <f ca="1">IFERROR(ROUNDUP(K13*Admin!$AE$4,0),"FKU")</f>
        <v>993</v>
      </c>
      <c r="V13" t="str">
        <f>IFERROR(ROUNDUP(L13*Avropsmottagare!$G$4,0),"FKU")</f>
        <v>FKU</v>
      </c>
      <c r="W13">
        <f t="shared" si="2"/>
        <v>0</v>
      </c>
    </row>
    <row r="14" spans="1:23" ht="15" customHeight="1" x14ac:dyDescent="0.35">
      <c r="A14" t="s">
        <v>59</v>
      </c>
      <c r="B14" t="s">
        <v>60</v>
      </c>
      <c r="C14" t="s">
        <v>1</v>
      </c>
      <c r="D14" t="s">
        <v>113</v>
      </c>
      <c r="G14" t="s">
        <v>40</v>
      </c>
      <c r="H14">
        <v>584</v>
      </c>
      <c r="I14">
        <v>648</v>
      </c>
      <c r="J14">
        <v>720</v>
      </c>
      <c r="K14">
        <v>1020</v>
      </c>
      <c r="L14" t="s">
        <v>37</v>
      </c>
      <c r="Q14" t="str">
        <f t="shared" si="1"/>
        <v>Atea Sverige ABA4.1 Enterprisearkitekt</v>
      </c>
      <c r="R14">
        <f ca="1">IFERROR(ROUNDUP(H14*Admin!$AE$4,0),"FKU")</f>
        <v>648</v>
      </c>
      <c r="S14">
        <f ca="1">IFERROR(ROUNDUP(I14*Admin!$AE$4,0),"FKU")</f>
        <v>719</v>
      </c>
      <c r="T14">
        <f ca="1">IFERROR(ROUNDUP(J14*Admin!$AE$4,0),"FKU")</f>
        <v>799</v>
      </c>
      <c r="U14">
        <f ca="1">IFERROR(ROUNDUP(K14*Admin!$AE$4,0),"FKU")</f>
        <v>1131</v>
      </c>
      <c r="V14" t="str">
        <f>IFERROR(ROUNDUP(L14*Avropsmottagare!$G$4,0),"FKU")</f>
        <v>FKU</v>
      </c>
      <c r="W14">
        <f t="shared" si="2"/>
        <v>0</v>
      </c>
    </row>
    <row r="15" spans="1:23" ht="15" customHeight="1" x14ac:dyDescent="0.35">
      <c r="A15" t="s">
        <v>59</v>
      </c>
      <c r="B15" t="s">
        <v>60</v>
      </c>
      <c r="C15" t="s">
        <v>1</v>
      </c>
      <c r="D15" t="s">
        <v>113</v>
      </c>
      <c r="G15" t="s">
        <v>41</v>
      </c>
      <c r="H15">
        <v>584</v>
      </c>
      <c r="I15">
        <v>648</v>
      </c>
      <c r="J15">
        <v>720</v>
      </c>
      <c r="K15">
        <v>1020</v>
      </c>
      <c r="L15" t="s">
        <v>37</v>
      </c>
      <c r="Q15" t="str">
        <f t="shared" si="1"/>
        <v>Atea Sverige ABA4.2 Verksamhetsarkitekt</v>
      </c>
      <c r="R15">
        <f ca="1">IFERROR(ROUNDUP(H15*Admin!$AE$4,0),"FKU")</f>
        <v>648</v>
      </c>
      <c r="S15">
        <f ca="1">IFERROR(ROUNDUP(I15*Admin!$AE$4,0),"FKU")</f>
        <v>719</v>
      </c>
      <c r="T15">
        <f ca="1">IFERROR(ROUNDUP(J15*Admin!$AE$4,0),"FKU")</f>
        <v>799</v>
      </c>
      <c r="U15">
        <f ca="1">IFERROR(ROUNDUP(K15*Admin!$AE$4,0),"FKU")</f>
        <v>1131</v>
      </c>
      <c r="V15" t="str">
        <f>IFERROR(ROUNDUP(L15*Avropsmottagare!$G$4,0),"FKU")</f>
        <v>FKU</v>
      </c>
      <c r="W15">
        <f t="shared" si="2"/>
        <v>0</v>
      </c>
    </row>
    <row r="16" spans="1:23" ht="15" customHeight="1" x14ac:dyDescent="0.35">
      <c r="A16" t="s">
        <v>59</v>
      </c>
      <c r="B16" t="s">
        <v>60</v>
      </c>
      <c r="C16" t="s">
        <v>1</v>
      </c>
      <c r="D16" t="s">
        <v>113</v>
      </c>
      <c r="G16" t="s">
        <v>42</v>
      </c>
      <c r="H16">
        <v>584</v>
      </c>
      <c r="I16">
        <v>648</v>
      </c>
      <c r="J16">
        <v>720</v>
      </c>
      <c r="K16">
        <v>1020</v>
      </c>
      <c r="L16" t="s">
        <v>37</v>
      </c>
      <c r="Q16" t="str">
        <f t="shared" si="1"/>
        <v>Atea Sverige ABA4.3 Lösningsarkitekt</v>
      </c>
      <c r="R16">
        <f ca="1">IFERROR(ROUNDUP(H16*Admin!$AE$4,0),"FKU")</f>
        <v>648</v>
      </c>
      <c r="S16">
        <f ca="1">IFERROR(ROUNDUP(I16*Admin!$AE$4,0),"FKU")</f>
        <v>719</v>
      </c>
      <c r="T16">
        <f ca="1">IFERROR(ROUNDUP(J16*Admin!$AE$4,0),"FKU")</f>
        <v>799</v>
      </c>
      <c r="U16">
        <f ca="1">IFERROR(ROUNDUP(K16*Admin!$AE$4,0),"FKU")</f>
        <v>1131</v>
      </c>
      <c r="V16" t="str">
        <f>IFERROR(ROUNDUP(L16*Avropsmottagare!$G$4,0),"FKU")</f>
        <v>FKU</v>
      </c>
      <c r="W16">
        <f t="shared" si="2"/>
        <v>0</v>
      </c>
    </row>
    <row r="17" spans="1:23" ht="15" customHeight="1" x14ac:dyDescent="0.35">
      <c r="A17" t="s">
        <v>59</v>
      </c>
      <c r="B17" t="s">
        <v>60</v>
      </c>
      <c r="C17" t="s">
        <v>1</v>
      </c>
      <c r="D17" t="s">
        <v>113</v>
      </c>
      <c r="G17" t="s">
        <v>43</v>
      </c>
      <c r="H17">
        <v>584</v>
      </c>
      <c r="I17">
        <v>648</v>
      </c>
      <c r="J17">
        <v>720</v>
      </c>
      <c r="K17">
        <v>1020</v>
      </c>
      <c r="L17" t="s">
        <v>37</v>
      </c>
      <c r="Q17" t="str">
        <f t="shared" si="1"/>
        <v>Atea Sverige ABA4.4 Mjukvaruarkitekt</v>
      </c>
      <c r="R17">
        <f ca="1">IFERROR(ROUNDUP(H17*Admin!$AE$4,0),"FKU")</f>
        <v>648</v>
      </c>
      <c r="S17">
        <f ca="1">IFERROR(ROUNDUP(I17*Admin!$AE$4,0),"FKU")</f>
        <v>719</v>
      </c>
      <c r="T17">
        <f ca="1">IFERROR(ROUNDUP(J17*Admin!$AE$4,0),"FKU")</f>
        <v>799</v>
      </c>
      <c r="U17">
        <f ca="1">IFERROR(ROUNDUP(K17*Admin!$AE$4,0),"FKU")</f>
        <v>1131</v>
      </c>
      <c r="V17" t="str">
        <f>IFERROR(ROUNDUP(L17*Avropsmottagare!$G$4,0),"FKU")</f>
        <v>FKU</v>
      </c>
      <c r="W17">
        <f t="shared" si="2"/>
        <v>0</v>
      </c>
    </row>
    <row r="18" spans="1:23" ht="15" customHeight="1" x14ac:dyDescent="0.35">
      <c r="A18" t="s">
        <v>59</v>
      </c>
      <c r="B18" t="s">
        <v>60</v>
      </c>
      <c r="C18" t="s">
        <v>1</v>
      </c>
      <c r="D18" t="s">
        <v>113</v>
      </c>
      <c r="G18" t="s">
        <v>44</v>
      </c>
      <c r="H18">
        <v>584</v>
      </c>
      <c r="I18">
        <v>648</v>
      </c>
      <c r="J18">
        <v>720</v>
      </c>
      <c r="K18">
        <v>1020</v>
      </c>
      <c r="L18" t="s">
        <v>37</v>
      </c>
      <c r="Q18" t="str">
        <f t="shared" si="1"/>
        <v>Atea Sverige ABA4.5 Infrastrukturarkitekt</v>
      </c>
      <c r="R18">
        <f ca="1">IFERROR(ROUNDUP(H18*Admin!$AE$4,0),"FKU")</f>
        <v>648</v>
      </c>
      <c r="S18">
        <f ca="1">IFERROR(ROUNDUP(I18*Admin!$AE$4,0),"FKU")</f>
        <v>719</v>
      </c>
      <c r="T18">
        <f ca="1">IFERROR(ROUNDUP(J18*Admin!$AE$4,0),"FKU")</f>
        <v>799</v>
      </c>
      <c r="U18">
        <f ca="1">IFERROR(ROUNDUP(K18*Admin!$AE$4,0),"FKU")</f>
        <v>1131</v>
      </c>
      <c r="V18" t="str">
        <f>IFERROR(ROUNDUP(L18*Avropsmottagare!$G$4,0),"FKU")</f>
        <v>FKU</v>
      </c>
      <c r="W18">
        <f t="shared" si="2"/>
        <v>0</v>
      </c>
    </row>
    <row r="19" spans="1:23" ht="15" customHeight="1" x14ac:dyDescent="0.35">
      <c r="A19" t="s">
        <v>59</v>
      </c>
      <c r="B19" t="s">
        <v>60</v>
      </c>
      <c r="C19" t="s">
        <v>1</v>
      </c>
      <c r="D19" t="s">
        <v>114</v>
      </c>
      <c r="G19" t="s">
        <v>14</v>
      </c>
      <c r="H19">
        <v>584</v>
      </c>
      <c r="I19">
        <v>648</v>
      </c>
      <c r="J19">
        <v>720</v>
      </c>
      <c r="K19">
        <v>1020</v>
      </c>
      <c r="L19" t="s">
        <v>37</v>
      </c>
      <c r="Q19" t="str">
        <f t="shared" si="1"/>
        <v>Atea Sverige ABA5.1 Säkerhetsstrateg/Säkerhetsanalytiker</v>
      </c>
      <c r="R19">
        <f ca="1">IFERROR(ROUNDUP(H19*Admin!$AE$4,0),"FKU")</f>
        <v>648</v>
      </c>
      <c r="S19">
        <f ca="1">IFERROR(ROUNDUP(I19*Admin!$AE$4,0),"FKU")</f>
        <v>719</v>
      </c>
      <c r="T19">
        <f ca="1">IFERROR(ROUNDUP(J19*Admin!$AE$4,0),"FKU")</f>
        <v>799</v>
      </c>
      <c r="U19">
        <f ca="1">IFERROR(ROUNDUP(K19*Admin!$AE$4,0),"FKU")</f>
        <v>1131</v>
      </c>
      <c r="V19" t="str">
        <f>IFERROR(ROUNDUP(L19*Avropsmottagare!$G$4,0),"FKU")</f>
        <v>FKU</v>
      </c>
      <c r="W19">
        <f t="shared" si="2"/>
        <v>0</v>
      </c>
    </row>
    <row r="20" spans="1:23" ht="15" customHeight="1" x14ac:dyDescent="0.35">
      <c r="A20" t="s">
        <v>59</v>
      </c>
      <c r="B20" t="s">
        <v>60</v>
      </c>
      <c r="C20" t="s">
        <v>1</v>
      </c>
      <c r="D20" t="s">
        <v>114</v>
      </c>
      <c r="G20" t="s">
        <v>115</v>
      </c>
      <c r="H20">
        <v>584</v>
      </c>
      <c r="I20">
        <v>648</v>
      </c>
      <c r="J20">
        <v>720</v>
      </c>
      <c r="K20">
        <v>1020</v>
      </c>
      <c r="L20" t="s">
        <v>37</v>
      </c>
      <c r="Q20" t="str">
        <f t="shared" si="1"/>
        <v>Atea Sverige ABA5.2 Risk Manager</v>
      </c>
      <c r="R20">
        <f ca="1">IFERROR(ROUNDUP(H20*Admin!$AE$4,0),"FKU")</f>
        <v>648</v>
      </c>
      <c r="S20">
        <f ca="1">IFERROR(ROUNDUP(I20*Admin!$AE$4,0),"FKU")</f>
        <v>719</v>
      </c>
      <c r="T20">
        <f ca="1">IFERROR(ROUNDUP(J20*Admin!$AE$4,0),"FKU")</f>
        <v>799</v>
      </c>
      <c r="U20">
        <f ca="1">IFERROR(ROUNDUP(K20*Admin!$AE$4,0),"FKU")</f>
        <v>1131</v>
      </c>
      <c r="V20" t="str">
        <f>IFERROR(ROUNDUP(L20*Avropsmottagare!$G$4,0),"FKU")</f>
        <v>FKU</v>
      </c>
      <c r="W20">
        <f t="shared" si="2"/>
        <v>0</v>
      </c>
    </row>
    <row r="21" spans="1:23" ht="15" customHeight="1" x14ac:dyDescent="0.35">
      <c r="A21" t="s">
        <v>59</v>
      </c>
      <c r="B21" t="s">
        <v>60</v>
      </c>
      <c r="C21" t="s">
        <v>1</v>
      </c>
      <c r="D21" t="s">
        <v>114</v>
      </c>
      <c r="G21" t="s">
        <v>15</v>
      </c>
      <c r="H21">
        <v>584</v>
      </c>
      <c r="I21">
        <v>648</v>
      </c>
      <c r="J21">
        <v>720</v>
      </c>
      <c r="K21">
        <v>1020</v>
      </c>
      <c r="L21" t="s">
        <v>37</v>
      </c>
      <c r="Q21" t="str">
        <f t="shared" si="1"/>
        <v>Atea Sverige ABA5.3 Säkerhetstekniker</v>
      </c>
      <c r="R21">
        <f ca="1">IFERROR(ROUNDUP(H21*Admin!$AE$4,0),"FKU")</f>
        <v>648</v>
      </c>
      <c r="S21">
        <f ca="1">IFERROR(ROUNDUP(I21*Admin!$AE$4,0),"FKU")</f>
        <v>719</v>
      </c>
      <c r="T21">
        <f ca="1">IFERROR(ROUNDUP(J21*Admin!$AE$4,0),"FKU")</f>
        <v>799</v>
      </c>
      <c r="U21">
        <f ca="1">IFERROR(ROUNDUP(K21*Admin!$AE$4,0),"FKU")</f>
        <v>1131</v>
      </c>
      <c r="V21" t="str">
        <f>IFERROR(ROUNDUP(L21*Avropsmottagare!$G$4,0),"FKU")</f>
        <v>FKU</v>
      </c>
      <c r="W21">
        <f t="shared" si="2"/>
        <v>0</v>
      </c>
    </row>
    <row r="22" spans="1:23" ht="15" customHeight="1" x14ac:dyDescent="0.35">
      <c r="A22" t="s">
        <v>59</v>
      </c>
      <c r="B22" t="s">
        <v>60</v>
      </c>
      <c r="C22" t="s">
        <v>1</v>
      </c>
      <c r="D22" t="s">
        <v>116</v>
      </c>
      <c r="G22" t="s">
        <v>45</v>
      </c>
      <c r="H22">
        <v>470</v>
      </c>
      <c r="I22">
        <v>522</v>
      </c>
      <c r="J22">
        <v>580</v>
      </c>
      <c r="K22">
        <v>770</v>
      </c>
      <c r="L22" t="s">
        <v>37</v>
      </c>
      <c r="Q22" t="str">
        <f t="shared" si="1"/>
        <v>Atea Sverige ABA6.1 Webbstrateg</v>
      </c>
      <c r="R22">
        <f ca="1">IFERROR(ROUNDUP(H22*Admin!$AE$4,0),"FKU")</f>
        <v>522</v>
      </c>
      <c r="S22">
        <f ca="1">IFERROR(ROUNDUP(I22*Admin!$AE$4,0),"FKU")</f>
        <v>579</v>
      </c>
      <c r="T22">
        <f ca="1">IFERROR(ROUNDUP(J22*Admin!$AE$4,0),"FKU")</f>
        <v>644</v>
      </c>
      <c r="U22">
        <f ca="1">IFERROR(ROUNDUP(K22*Admin!$AE$4,0),"FKU")</f>
        <v>854</v>
      </c>
      <c r="V22" t="str">
        <f>IFERROR(ROUNDUP(L22*Avropsmottagare!$G$4,0),"FKU")</f>
        <v>FKU</v>
      </c>
      <c r="W22">
        <f t="shared" si="2"/>
        <v>0</v>
      </c>
    </row>
    <row r="23" spans="1:23" ht="15" customHeight="1" x14ac:dyDescent="0.35">
      <c r="A23" t="s">
        <v>59</v>
      </c>
      <c r="B23" t="s">
        <v>60</v>
      </c>
      <c r="C23" t="s">
        <v>1</v>
      </c>
      <c r="D23" t="s">
        <v>116</v>
      </c>
      <c r="G23" t="s">
        <v>117</v>
      </c>
      <c r="H23">
        <v>470</v>
      </c>
      <c r="I23">
        <v>522</v>
      </c>
      <c r="J23">
        <v>580</v>
      </c>
      <c r="K23">
        <v>770</v>
      </c>
      <c r="L23" t="s">
        <v>37</v>
      </c>
      <c r="Q23" t="str">
        <f t="shared" si="1"/>
        <v>Atea Sverige ABA6.2 Interaktionsdesigner/Tillgänglighetsexpert</v>
      </c>
      <c r="R23">
        <f ca="1">IFERROR(ROUNDUP(H23*Admin!$AE$4,0),"FKU")</f>
        <v>522</v>
      </c>
      <c r="S23">
        <f ca="1">IFERROR(ROUNDUP(I23*Admin!$AE$4,0),"FKU")</f>
        <v>579</v>
      </c>
      <c r="T23">
        <f ca="1">IFERROR(ROUNDUP(J23*Admin!$AE$4,0),"FKU")</f>
        <v>644</v>
      </c>
      <c r="U23">
        <f ca="1">IFERROR(ROUNDUP(K23*Admin!$AE$4,0),"FKU")</f>
        <v>854</v>
      </c>
      <c r="V23" t="str">
        <f>IFERROR(ROUNDUP(L23*Avropsmottagare!$G$4,0),"FKU")</f>
        <v>FKU</v>
      </c>
      <c r="W23">
        <f t="shared" si="2"/>
        <v>0</v>
      </c>
    </row>
    <row r="24" spans="1:23" ht="15" customHeight="1" x14ac:dyDescent="0.35">
      <c r="A24" t="s">
        <v>59</v>
      </c>
      <c r="B24" t="s">
        <v>60</v>
      </c>
      <c r="C24" t="s">
        <v>1</v>
      </c>
      <c r="D24" t="s">
        <v>116</v>
      </c>
      <c r="G24" t="s">
        <v>16</v>
      </c>
      <c r="H24">
        <v>470</v>
      </c>
      <c r="I24">
        <v>522</v>
      </c>
      <c r="J24">
        <v>580</v>
      </c>
      <c r="K24">
        <v>770</v>
      </c>
      <c r="L24" t="s">
        <v>37</v>
      </c>
      <c r="Q24" t="str">
        <f t="shared" si="1"/>
        <v>Atea Sverige ABA6.3 Grafisk formgivare</v>
      </c>
      <c r="R24">
        <f ca="1">IFERROR(ROUNDUP(H24*Admin!$AE$4,0),"FKU")</f>
        <v>522</v>
      </c>
      <c r="S24">
        <f ca="1">IFERROR(ROUNDUP(I24*Admin!$AE$4,0),"FKU")</f>
        <v>579</v>
      </c>
      <c r="T24">
        <f ca="1">IFERROR(ROUNDUP(J24*Admin!$AE$4,0),"FKU")</f>
        <v>644</v>
      </c>
      <c r="U24">
        <f ca="1">IFERROR(ROUNDUP(K24*Admin!$AE$4,0),"FKU")</f>
        <v>854</v>
      </c>
      <c r="V24" t="str">
        <f>IFERROR(ROUNDUP(L24*Avropsmottagare!$G$4,0),"FKU")</f>
        <v>FKU</v>
      </c>
      <c r="W24">
        <f t="shared" si="2"/>
        <v>0</v>
      </c>
    </row>
    <row r="25" spans="1:23" ht="15" customHeight="1" x14ac:dyDescent="0.35">
      <c r="A25" t="s">
        <v>59</v>
      </c>
      <c r="B25" t="s">
        <v>60</v>
      </c>
      <c r="C25" t="s">
        <v>1</v>
      </c>
      <c r="D25" t="s">
        <v>46</v>
      </c>
      <c r="G25" t="s">
        <v>47</v>
      </c>
      <c r="H25">
        <v>495</v>
      </c>
      <c r="I25">
        <v>550</v>
      </c>
      <c r="J25">
        <v>650</v>
      </c>
      <c r="K25">
        <v>750</v>
      </c>
      <c r="L25" t="s">
        <v>37</v>
      </c>
      <c r="Q25" t="str">
        <f t="shared" si="1"/>
        <v>Atea Sverige ABA7.1 Teknikstöd – på plats</v>
      </c>
      <c r="R25">
        <f ca="1">IFERROR(ROUNDUP(H25*Admin!$AE$4,0),"FKU")</f>
        <v>549</v>
      </c>
      <c r="S25">
        <f ca="1">IFERROR(ROUNDUP(I25*Admin!$AE$4,0),"FKU")</f>
        <v>610</v>
      </c>
      <c r="T25">
        <f ca="1">IFERROR(ROUNDUP(J25*Admin!$AE$4,0),"FKU")</f>
        <v>721</v>
      </c>
      <c r="U25">
        <f ca="1">IFERROR(ROUNDUP(K25*Admin!$AE$4,0),"FKU")</f>
        <v>832</v>
      </c>
      <c r="V25" t="str">
        <f>IFERROR(ROUNDUP(L25*Avropsmottagare!$G$4,0),"FKU")</f>
        <v>FKU</v>
      </c>
      <c r="W25">
        <f t="shared" si="2"/>
        <v>0</v>
      </c>
    </row>
    <row r="26" spans="1:23" ht="15" customHeight="1" x14ac:dyDescent="0.35">
      <c r="A26" t="s">
        <v>59</v>
      </c>
      <c r="B26" t="s">
        <v>60</v>
      </c>
      <c r="C26" t="s">
        <v>2</v>
      </c>
      <c r="D26" t="s">
        <v>36</v>
      </c>
      <c r="G26" t="s">
        <v>9</v>
      </c>
      <c r="H26">
        <v>584</v>
      </c>
      <c r="I26">
        <v>648</v>
      </c>
      <c r="J26">
        <v>720</v>
      </c>
      <c r="K26">
        <v>1020</v>
      </c>
      <c r="L26" t="s">
        <v>37</v>
      </c>
      <c r="Q26" t="str">
        <f t="shared" si="1"/>
        <v>Atea Sverige ABB1.1 IT- eller Digitaliseringsstrateg</v>
      </c>
      <c r="R26">
        <f ca="1">IFERROR(ROUNDUP(H26*Admin!$AE$4,0),"FKU")</f>
        <v>648</v>
      </c>
      <c r="S26">
        <f ca="1">IFERROR(ROUNDUP(I26*Admin!$AE$4,0),"FKU")</f>
        <v>719</v>
      </c>
      <c r="T26">
        <f ca="1">IFERROR(ROUNDUP(J26*Admin!$AE$4,0),"FKU")</f>
        <v>799</v>
      </c>
      <c r="U26">
        <f ca="1">IFERROR(ROUNDUP(K26*Admin!$AE$4,0),"FKU")</f>
        <v>1131</v>
      </c>
      <c r="V26" t="str">
        <f>IFERROR(ROUNDUP(L26*Avropsmottagare!$G$4,0),"FKU")</f>
        <v>FKU</v>
      </c>
      <c r="W26">
        <f t="shared" si="2"/>
        <v>0</v>
      </c>
    </row>
    <row r="27" spans="1:23" ht="15" customHeight="1" x14ac:dyDescent="0.35">
      <c r="A27" t="s">
        <v>59</v>
      </c>
      <c r="B27" t="s">
        <v>60</v>
      </c>
      <c r="C27" t="s">
        <v>2</v>
      </c>
      <c r="D27" t="s">
        <v>36</v>
      </c>
      <c r="G27" t="s">
        <v>106</v>
      </c>
      <c r="H27">
        <v>584</v>
      </c>
      <c r="I27">
        <v>648</v>
      </c>
      <c r="J27">
        <v>720</v>
      </c>
      <c r="K27">
        <v>1020</v>
      </c>
      <c r="L27" t="s">
        <v>37</v>
      </c>
      <c r="Q27" t="str">
        <f t="shared" si="1"/>
        <v>Atea Sverige ABB1.2 Modelleringsledare/Kravanalytiker</v>
      </c>
      <c r="R27">
        <f ca="1">IFERROR(ROUNDUP(H27*Admin!$AE$4,0),"FKU")</f>
        <v>648</v>
      </c>
      <c r="S27">
        <f ca="1">IFERROR(ROUNDUP(I27*Admin!$AE$4,0),"FKU")</f>
        <v>719</v>
      </c>
      <c r="T27">
        <f ca="1">IFERROR(ROUNDUP(J27*Admin!$AE$4,0),"FKU")</f>
        <v>799</v>
      </c>
      <c r="U27">
        <f ca="1">IFERROR(ROUNDUP(K27*Admin!$AE$4,0),"FKU")</f>
        <v>1131</v>
      </c>
      <c r="V27" t="str">
        <f>IFERROR(ROUNDUP(L27*Avropsmottagare!$G$4,0),"FKU")</f>
        <v>FKU</v>
      </c>
      <c r="W27">
        <f t="shared" si="2"/>
        <v>0</v>
      </c>
    </row>
    <row r="28" spans="1:23" ht="15" customHeight="1" x14ac:dyDescent="0.35">
      <c r="A28" t="s">
        <v>59</v>
      </c>
      <c r="B28" t="s">
        <v>60</v>
      </c>
      <c r="C28" t="s">
        <v>2</v>
      </c>
      <c r="D28" t="s">
        <v>36</v>
      </c>
      <c r="G28" t="s">
        <v>107</v>
      </c>
      <c r="H28">
        <v>584</v>
      </c>
      <c r="I28">
        <v>648</v>
      </c>
      <c r="J28">
        <v>720</v>
      </c>
      <c r="K28">
        <v>1020</v>
      </c>
      <c r="L28" t="s">
        <v>37</v>
      </c>
      <c r="Q28" t="str">
        <f t="shared" si="1"/>
        <v>Atea Sverige ABB1.3 Metodstöd</v>
      </c>
      <c r="R28">
        <f ca="1">IFERROR(ROUNDUP(H28*Admin!$AE$4,0),"FKU")</f>
        <v>648</v>
      </c>
      <c r="S28">
        <f ca="1">IFERROR(ROUNDUP(I28*Admin!$AE$4,0),"FKU")</f>
        <v>719</v>
      </c>
      <c r="T28">
        <f ca="1">IFERROR(ROUNDUP(J28*Admin!$AE$4,0),"FKU")</f>
        <v>799</v>
      </c>
      <c r="U28">
        <f ca="1">IFERROR(ROUNDUP(K28*Admin!$AE$4,0),"FKU")</f>
        <v>1131</v>
      </c>
      <c r="V28" t="str">
        <f>IFERROR(ROUNDUP(L28*Avropsmottagare!$G$4,0),"FKU")</f>
        <v>FKU</v>
      </c>
      <c r="W28">
        <f t="shared" si="2"/>
        <v>0</v>
      </c>
    </row>
    <row r="29" spans="1:23" ht="15" customHeight="1" x14ac:dyDescent="0.35">
      <c r="A29" t="s">
        <v>59</v>
      </c>
      <c r="B29" t="s">
        <v>60</v>
      </c>
      <c r="C29" t="s">
        <v>2</v>
      </c>
      <c r="D29" t="s">
        <v>36</v>
      </c>
      <c r="G29" t="s">
        <v>108</v>
      </c>
      <c r="H29">
        <v>584</v>
      </c>
      <c r="I29">
        <v>648</v>
      </c>
      <c r="J29">
        <v>720</v>
      </c>
      <c r="K29">
        <v>1020</v>
      </c>
      <c r="L29" t="s">
        <v>37</v>
      </c>
      <c r="Q29" t="str">
        <f t="shared" si="1"/>
        <v>Atea Sverige ABB1.4 Hållbarhetsstrateg inom IT</v>
      </c>
      <c r="R29">
        <f ca="1">IFERROR(ROUNDUP(H29*Admin!$AE$4,0),"FKU")</f>
        <v>648</v>
      </c>
      <c r="S29">
        <f ca="1">IFERROR(ROUNDUP(I29*Admin!$AE$4,0),"FKU")</f>
        <v>719</v>
      </c>
      <c r="T29">
        <f ca="1">IFERROR(ROUNDUP(J29*Admin!$AE$4,0),"FKU")</f>
        <v>799</v>
      </c>
      <c r="U29">
        <f ca="1">IFERROR(ROUNDUP(K29*Admin!$AE$4,0),"FKU")</f>
        <v>1131</v>
      </c>
      <c r="V29" t="str">
        <f>IFERROR(ROUNDUP(L29*Avropsmottagare!$G$4,0),"FKU")</f>
        <v>FKU</v>
      </c>
      <c r="W29">
        <f t="shared" si="2"/>
        <v>0</v>
      </c>
    </row>
    <row r="30" spans="1:23" ht="15" customHeight="1" x14ac:dyDescent="0.35">
      <c r="A30" t="s">
        <v>59</v>
      </c>
      <c r="B30" t="s">
        <v>60</v>
      </c>
      <c r="C30" t="s">
        <v>2</v>
      </c>
      <c r="D30" t="s">
        <v>38</v>
      </c>
      <c r="G30" t="s">
        <v>10</v>
      </c>
      <c r="H30">
        <v>584</v>
      </c>
      <c r="I30">
        <v>648</v>
      </c>
      <c r="J30">
        <v>720</v>
      </c>
      <c r="K30">
        <v>895</v>
      </c>
      <c r="L30" t="s">
        <v>37</v>
      </c>
      <c r="Q30" t="str">
        <f t="shared" si="1"/>
        <v>Atea Sverige ABB2.1 Projektledare</v>
      </c>
      <c r="R30">
        <f ca="1">IFERROR(ROUNDUP(H30*Admin!$AE$4,0),"FKU")</f>
        <v>648</v>
      </c>
      <c r="S30">
        <f ca="1">IFERROR(ROUNDUP(I30*Admin!$AE$4,0),"FKU")</f>
        <v>719</v>
      </c>
      <c r="T30">
        <f ca="1">IFERROR(ROUNDUP(J30*Admin!$AE$4,0),"FKU")</f>
        <v>799</v>
      </c>
      <c r="U30">
        <f ca="1">IFERROR(ROUNDUP(K30*Admin!$AE$4,0),"FKU")</f>
        <v>993</v>
      </c>
      <c r="V30" t="str">
        <f>IFERROR(ROUNDUP(L30*Avropsmottagare!$G$4,0),"FKU")</f>
        <v>FKU</v>
      </c>
      <c r="W30">
        <f t="shared" si="2"/>
        <v>0</v>
      </c>
    </row>
    <row r="31" spans="1:23" ht="15" customHeight="1" x14ac:dyDescent="0.35">
      <c r="A31" t="s">
        <v>59</v>
      </c>
      <c r="B31" t="s">
        <v>60</v>
      </c>
      <c r="C31" t="s">
        <v>2</v>
      </c>
      <c r="D31" t="s">
        <v>38</v>
      </c>
      <c r="G31" t="s">
        <v>11</v>
      </c>
      <c r="H31">
        <v>584</v>
      </c>
      <c r="I31">
        <v>648</v>
      </c>
      <c r="J31">
        <v>720</v>
      </c>
      <c r="K31">
        <v>895</v>
      </c>
      <c r="L31" t="s">
        <v>37</v>
      </c>
      <c r="Q31" t="str">
        <f t="shared" si="1"/>
        <v>Atea Sverige ABB2.2 Teknisk projektledare</v>
      </c>
      <c r="R31">
        <f ca="1">IFERROR(ROUNDUP(H31*Admin!$AE$4,0),"FKU")</f>
        <v>648</v>
      </c>
      <c r="S31">
        <f ca="1">IFERROR(ROUNDUP(I31*Admin!$AE$4,0),"FKU")</f>
        <v>719</v>
      </c>
      <c r="T31">
        <f ca="1">IFERROR(ROUNDUP(J31*Admin!$AE$4,0),"FKU")</f>
        <v>799</v>
      </c>
      <c r="U31">
        <f ca="1">IFERROR(ROUNDUP(K31*Admin!$AE$4,0),"FKU")</f>
        <v>993</v>
      </c>
      <c r="V31" t="str">
        <f>IFERROR(ROUNDUP(L31*Avropsmottagare!$G$4,0),"FKU")</f>
        <v>FKU</v>
      </c>
      <c r="W31">
        <f t="shared" si="2"/>
        <v>0</v>
      </c>
    </row>
    <row r="32" spans="1:23" ht="15" customHeight="1" x14ac:dyDescent="0.35">
      <c r="A32" t="s">
        <v>59</v>
      </c>
      <c r="B32" t="s">
        <v>60</v>
      </c>
      <c r="C32" t="s">
        <v>2</v>
      </c>
      <c r="D32" t="s">
        <v>38</v>
      </c>
      <c r="G32" t="s">
        <v>109</v>
      </c>
      <c r="H32">
        <v>584</v>
      </c>
      <c r="I32">
        <v>648</v>
      </c>
      <c r="J32">
        <v>720</v>
      </c>
      <c r="K32">
        <v>895</v>
      </c>
      <c r="L32" t="s">
        <v>37</v>
      </c>
      <c r="Q32" t="str">
        <f t="shared" si="1"/>
        <v>Atea Sverige ABB2.3 Förändringsledare</v>
      </c>
      <c r="R32">
        <f ca="1">IFERROR(ROUNDUP(H32*Admin!$AE$4,0),"FKU")</f>
        <v>648</v>
      </c>
      <c r="S32">
        <f ca="1">IFERROR(ROUNDUP(I32*Admin!$AE$4,0),"FKU")</f>
        <v>719</v>
      </c>
      <c r="T32">
        <f ca="1">IFERROR(ROUNDUP(J32*Admin!$AE$4,0),"FKU")</f>
        <v>799</v>
      </c>
      <c r="U32">
        <f ca="1">IFERROR(ROUNDUP(K32*Admin!$AE$4,0),"FKU")</f>
        <v>993</v>
      </c>
      <c r="V32" t="str">
        <f>IFERROR(ROUNDUP(L32*Avropsmottagare!$G$4,0),"FKU")</f>
        <v>FKU</v>
      </c>
      <c r="W32">
        <f t="shared" si="2"/>
        <v>0</v>
      </c>
    </row>
    <row r="33" spans="1:23" ht="15" customHeight="1" x14ac:dyDescent="0.35">
      <c r="A33" t="s">
        <v>59</v>
      </c>
      <c r="B33" t="s">
        <v>60</v>
      </c>
      <c r="C33" t="s">
        <v>2</v>
      </c>
      <c r="D33" t="s">
        <v>38</v>
      </c>
      <c r="G33" t="s">
        <v>110</v>
      </c>
      <c r="H33">
        <v>584</v>
      </c>
      <c r="I33">
        <v>648</v>
      </c>
      <c r="J33">
        <v>720</v>
      </c>
      <c r="K33">
        <v>895</v>
      </c>
      <c r="L33" t="s">
        <v>37</v>
      </c>
      <c r="Q33" t="str">
        <f t="shared" si="1"/>
        <v>Atea Sverige ABB2.4 IT-controller/Compliance manager</v>
      </c>
      <c r="R33">
        <f ca="1">IFERROR(ROUNDUP(H33*Admin!$AE$4,0),"FKU")</f>
        <v>648</v>
      </c>
      <c r="S33">
        <f ca="1">IFERROR(ROUNDUP(I33*Admin!$AE$4,0),"FKU")</f>
        <v>719</v>
      </c>
      <c r="T33">
        <f ca="1">IFERROR(ROUNDUP(J33*Admin!$AE$4,0),"FKU")</f>
        <v>799</v>
      </c>
      <c r="U33">
        <f ca="1">IFERROR(ROUNDUP(K33*Admin!$AE$4,0),"FKU")</f>
        <v>993</v>
      </c>
      <c r="V33" t="str">
        <f>IFERROR(ROUNDUP(L33*Avropsmottagare!$G$4,0),"FKU")</f>
        <v>FKU</v>
      </c>
      <c r="W33">
        <f t="shared" si="2"/>
        <v>0</v>
      </c>
    </row>
    <row r="34" spans="1:23" ht="15" customHeight="1" x14ac:dyDescent="0.35">
      <c r="A34" t="s">
        <v>59</v>
      </c>
      <c r="B34" t="s">
        <v>60</v>
      </c>
      <c r="C34" t="s">
        <v>2</v>
      </c>
      <c r="D34" t="s">
        <v>39</v>
      </c>
      <c r="G34" t="s">
        <v>111</v>
      </c>
      <c r="H34">
        <v>584</v>
      </c>
      <c r="I34">
        <v>648</v>
      </c>
      <c r="J34">
        <v>720</v>
      </c>
      <c r="K34">
        <v>895</v>
      </c>
      <c r="L34" t="s">
        <v>37</v>
      </c>
      <c r="Q34" t="str">
        <f t="shared" si="1"/>
        <v>Atea Sverige ABB3.1 Systemutvecklare/Systemintegratör</v>
      </c>
      <c r="R34">
        <f ca="1">IFERROR(ROUNDUP(H34*Admin!$AE$4,0),"FKU")</f>
        <v>648</v>
      </c>
      <c r="S34">
        <f ca="1">IFERROR(ROUNDUP(I34*Admin!$AE$4,0),"FKU")</f>
        <v>719</v>
      </c>
      <c r="T34">
        <f ca="1">IFERROR(ROUNDUP(J34*Admin!$AE$4,0),"FKU")</f>
        <v>799</v>
      </c>
      <c r="U34">
        <f ca="1">IFERROR(ROUNDUP(K34*Admin!$AE$4,0),"FKU")</f>
        <v>993</v>
      </c>
      <c r="V34" t="str">
        <f>IFERROR(ROUNDUP(L34*Avropsmottagare!$G$4,0),"FKU")</f>
        <v>FKU</v>
      </c>
      <c r="W34">
        <f t="shared" si="2"/>
        <v>0</v>
      </c>
    </row>
    <row r="35" spans="1:23" ht="15" customHeight="1" x14ac:dyDescent="0.35">
      <c r="A35" t="s">
        <v>59</v>
      </c>
      <c r="B35" t="s">
        <v>60</v>
      </c>
      <c r="C35" t="s">
        <v>2</v>
      </c>
      <c r="D35" t="s">
        <v>39</v>
      </c>
      <c r="G35" t="s">
        <v>112</v>
      </c>
      <c r="H35">
        <v>584</v>
      </c>
      <c r="I35">
        <v>648</v>
      </c>
      <c r="J35">
        <v>720</v>
      </c>
      <c r="K35">
        <v>895</v>
      </c>
      <c r="L35" t="s">
        <v>37</v>
      </c>
      <c r="Q35" t="str">
        <f t="shared" si="1"/>
        <v>Atea Sverige ABB3.2 Systemförvaltare</v>
      </c>
      <c r="R35">
        <f ca="1">IFERROR(ROUNDUP(H35*Admin!$AE$4,0),"FKU")</f>
        <v>648</v>
      </c>
      <c r="S35">
        <f ca="1">IFERROR(ROUNDUP(I35*Admin!$AE$4,0),"FKU")</f>
        <v>719</v>
      </c>
      <c r="T35">
        <f ca="1">IFERROR(ROUNDUP(J35*Admin!$AE$4,0),"FKU")</f>
        <v>799</v>
      </c>
      <c r="U35">
        <f ca="1">IFERROR(ROUNDUP(K35*Admin!$AE$4,0),"FKU")</f>
        <v>993</v>
      </c>
      <c r="V35" t="str">
        <f>IFERROR(ROUNDUP(L35*Avropsmottagare!$G$4,0),"FKU")</f>
        <v>FKU</v>
      </c>
      <c r="W35">
        <f t="shared" si="2"/>
        <v>0</v>
      </c>
    </row>
    <row r="36" spans="1:23" ht="15" customHeight="1" x14ac:dyDescent="0.35">
      <c r="A36" t="s">
        <v>59</v>
      </c>
      <c r="B36" t="s">
        <v>60</v>
      </c>
      <c r="C36" t="s">
        <v>2</v>
      </c>
      <c r="D36" t="s">
        <v>39</v>
      </c>
      <c r="G36" t="s">
        <v>12</v>
      </c>
      <c r="H36">
        <v>584</v>
      </c>
      <c r="I36">
        <v>648</v>
      </c>
      <c r="J36">
        <v>720</v>
      </c>
      <c r="K36">
        <v>895</v>
      </c>
      <c r="L36" t="s">
        <v>37</v>
      </c>
      <c r="Q36" t="str">
        <f t="shared" si="1"/>
        <v>Atea Sverige ABB3.3 Tekniker</v>
      </c>
      <c r="R36">
        <f ca="1">IFERROR(ROUNDUP(H36*Admin!$AE$4,0),"FKU")</f>
        <v>648</v>
      </c>
      <c r="S36">
        <f ca="1">IFERROR(ROUNDUP(I36*Admin!$AE$4,0),"FKU")</f>
        <v>719</v>
      </c>
      <c r="T36">
        <f ca="1">IFERROR(ROUNDUP(J36*Admin!$AE$4,0),"FKU")</f>
        <v>799</v>
      </c>
      <c r="U36">
        <f ca="1">IFERROR(ROUNDUP(K36*Admin!$AE$4,0),"FKU")</f>
        <v>993</v>
      </c>
      <c r="V36" t="str">
        <f>IFERROR(ROUNDUP(L36*Avropsmottagare!$G$4,0),"FKU")</f>
        <v>FKU</v>
      </c>
      <c r="W36">
        <f t="shared" si="2"/>
        <v>0</v>
      </c>
    </row>
    <row r="37" spans="1:23" ht="15" customHeight="1" x14ac:dyDescent="0.35">
      <c r="A37" t="s">
        <v>59</v>
      </c>
      <c r="B37" t="s">
        <v>60</v>
      </c>
      <c r="C37" t="s">
        <v>2</v>
      </c>
      <c r="D37" t="s">
        <v>39</v>
      </c>
      <c r="G37" t="s">
        <v>13</v>
      </c>
      <c r="H37">
        <v>584</v>
      </c>
      <c r="I37">
        <v>648</v>
      </c>
      <c r="J37">
        <v>720</v>
      </c>
      <c r="K37">
        <v>895</v>
      </c>
      <c r="L37" t="s">
        <v>37</v>
      </c>
      <c r="Q37" t="str">
        <f t="shared" si="1"/>
        <v>Atea Sverige ABB3.4 Testare</v>
      </c>
      <c r="R37">
        <f ca="1">IFERROR(ROUNDUP(H37*Admin!$AE$4,0),"FKU")</f>
        <v>648</v>
      </c>
      <c r="S37">
        <f ca="1">IFERROR(ROUNDUP(I37*Admin!$AE$4,0),"FKU")</f>
        <v>719</v>
      </c>
      <c r="T37">
        <f ca="1">IFERROR(ROUNDUP(J37*Admin!$AE$4,0),"FKU")</f>
        <v>799</v>
      </c>
      <c r="U37">
        <f ca="1">IFERROR(ROUNDUP(K37*Admin!$AE$4,0),"FKU")</f>
        <v>993</v>
      </c>
      <c r="V37" t="str">
        <f>IFERROR(ROUNDUP(L37*Avropsmottagare!$G$4,0),"FKU")</f>
        <v>FKU</v>
      </c>
      <c r="W37">
        <f t="shared" si="2"/>
        <v>0</v>
      </c>
    </row>
    <row r="38" spans="1:23" ht="15" customHeight="1" x14ac:dyDescent="0.35">
      <c r="A38" t="s">
        <v>59</v>
      </c>
      <c r="B38" t="s">
        <v>60</v>
      </c>
      <c r="C38" t="s">
        <v>2</v>
      </c>
      <c r="D38" t="s">
        <v>113</v>
      </c>
      <c r="G38" t="s">
        <v>40</v>
      </c>
      <c r="H38">
        <v>584</v>
      </c>
      <c r="I38">
        <v>648</v>
      </c>
      <c r="J38">
        <v>720</v>
      </c>
      <c r="K38">
        <v>1020</v>
      </c>
      <c r="L38" t="s">
        <v>37</v>
      </c>
      <c r="Q38" t="str">
        <f t="shared" si="1"/>
        <v>Atea Sverige ABB4.1 Enterprisearkitekt</v>
      </c>
      <c r="R38">
        <f ca="1">IFERROR(ROUNDUP(H38*Admin!$AE$4,0),"FKU")</f>
        <v>648</v>
      </c>
      <c r="S38">
        <f ca="1">IFERROR(ROUNDUP(I38*Admin!$AE$4,0),"FKU")</f>
        <v>719</v>
      </c>
      <c r="T38">
        <f ca="1">IFERROR(ROUNDUP(J38*Admin!$AE$4,0),"FKU")</f>
        <v>799</v>
      </c>
      <c r="U38">
        <f ca="1">IFERROR(ROUNDUP(K38*Admin!$AE$4,0),"FKU")</f>
        <v>1131</v>
      </c>
      <c r="V38" t="str">
        <f>IFERROR(ROUNDUP(L38*Avropsmottagare!$G$4,0),"FKU")</f>
        <v>FKU</v>
      </c>
      <c r="W38">
        <f t="shared" si="2"/>
        <v>0</v>
      </c>
    </row>
    <row r="39" spans="1:23" ht="15" customHeight="1" x14ac:dyDescent="0.35">
      <c r="A39" t="s">
        <v>59</v>
      </c>
      <c r="B39" t="s">
        <v>60</v>
      </c>
      <c r="C39" t="s">
        <v>2</v>
      </c>
      <c r="D39" t="s">
        <v>113</v>
      </c>
      <c r="G39" t="s">
        <v>41</v>
      </c>
      <c r="H39">
        <v>584</v>
      </c>
      <c r="I39">
        <v>648</v>
      </c>
      <c r="J39">
        <v>720</v>
      </c>
      <c r="K39">
        <v>1020</v>
      </c>
      <c r="L39" t="s">
        <v>37</v>
      </c>
      <c r="Q39" t="str">
        <f t="shared" si="1"/>
        <v>Atea Sverige ABB4.2 Verksamhetsarkitekt</v>
      </c>
      <c r="R39">
        <f ca="1">IFERROR(ROUNDUP(H39*Admin!$AE$4,0),"FKU")</f>
        <v>648</v>
      </c>
      <c r="S39">
        <f ca="1">IFERROR(ROUNDUP(I39*Admin!$AE$4,0),"FKU")</f>
        <v>719</v>
      </c>
      <c r="T39">
        <f ca="1">IFERROR(ROUNDUP(J39*Admin!$AE$4,0),"FKU")</f>
        <v>799</v>
      </c>
      <c r="U39">
        <f ca="1">IFERROR(ROUNDUP(K39*Admin!$AE$4,0),"FKU")</f>
        <v>1131</v>
      </c>
      <c r="V39" t="str">
        <f>IFERROR(ROUNDUP(L39*Avropsmottagare!$G$4,0),"FKU")</f>
        <v>FKU</v>
      </c>
      <c r="W39">
        <f t="shared" si="2"/>
        <v>0</v>
      </c>
    </row>
    <row r="40" spans="1:23" ht="15" customHeight="1" x14ac:dyDescent="0.35">
      <c r="A40" t="s">
        <v>59</v>
      </c>
      <c r="B40" t="s">
        <v>60</v>
      </c>
      <c r="C40" t="s">
        <v>2</v>
      </c>
      <c r="D40" t="s">
        <v>113</v>
      </c>
      <c r="G40" t="s">
        <v>42</v>
      </c>
      <c r="H40">
        <v>584</v>
      </c>
      <c r="I40">
        <v>648</v>
      </c>
      <c r="J40">
        <v>720</v>
      </c>
      <c r="K40">
        <v>1020</v>
      </c>
      <c r="L40" t="s">
        <v>37</v>
      </c>
      <c r="Q40" t="str">
        <f t="shared" si="1"/>
        <v>Atea Sverige ABB4.3 Lösningsarkitekt</v>
      </c>
      <c r="R40">
        <f ca="1">IFERROR(ROUNDUP(H40*Admin!$AE$4,0),"FKU")</f>
        <v>648</v>
      </c>
      <c r="S40">
        <f ca="1">IFERROR(ROUNDUP(I40*Admin!$AE$4,0),"FKU")</f>
        <v>719</v>
      </c>
      <c r="T40">
        <f ca="1">IFERROR(ROUNDUP(J40*Admin!$AE$4,0),"FKU")</f>
        <v>799</v>
      </c>
      <c r="U40">
        <f ca="1">IFERROR(ROUNDUP(K40*Admin!$AE$4,0),"FKU")</f>
        <v>1131</v>
      </c>
      <c r="V40" t="str">
        <f>IFERROR(ROUNDUP(L40*Avropsmottagare!$G$4,0),"FKU")</f>
        <v>FKU</v>
      </c>
      <c r="W40">
        <f t="shared" si="2"/>
        <v>0</v>
      </c>
    </row>
    <row r="41" spans="1:23" ht="15" customHeight="1" x14ac:dyDescent="0.35">
      <c r="A41" t="s">
        <v>59</v>
      </c>
      <c r="B41" t="s">
        <v>60</v>
      </c>
      <c r="C41" t="s">
        <v>2</v>
      </c>
      <c r="D41" t="s">
        <v>113</v>
      </c>
      <c r="G41" t="s">
        <v>43</v>
      </c>
      <c r="H41">
        <v>584</v>
      </c>
      <c r="I41">
        <v>648</v>
      </c>
      <c r="J41">
        <v>720</v>
      </c>
      <c r="K41">
        <v>1020</v>
      </c>
      <c r="L41" t="s">
        <v>37</v>
      </c>
      <c r="Q41" t="str">
        <f t="shared" si="1"/>
        <v>Atea Sverige ABB4.4 Mjukvaruarkitekt</v>
      </c>
      <c r="R41">
        <f ca="1">IFERROR(ROUNDUP(H41*Admin!$AE$4,0),"FKU")</f>
        <v>648</v>
      </c>
      <c r="S41">
        <f ca="1">IFERROR(ROUNDUP(I41*Admin!$AE$4,0),"FKU")</f>
        <v>719</v>
      </c>
      <c r="T41">
        <f ca="1">IFERROR(ROUNDUP(J41*Admin!$AE$4,0),"FKU")</f>
        <v>799</v>
      </c>
      <c r="U41">
        <f ca="1">IFERROR(ROUNDUP(K41*Admin!$AE$4,0),"FKU")</f>
        <v>1131</v>
      </c>
      <c r="V41" t="str">
        <f>IFERROR(ROUNDUP(L41*Avropsmottagare!$G$4,0),"FKU")</f>
        <v>FKU</v>
      </c>
      <c r="W41">
        <f t="shared" si="2"/>
        <v>0</v>
      </c>
    </row>
    <row r="42" spans="1:23" ht="15" customHeight="1" x14ac:dyDescent="0.35">
      <c r="A42" t="s">
        <v>59</v>
      </c>
      <c r="B42" t="s">
        <v>60</v>
      </c>
      <c r="C42" t="s">
        <v>2</v>
      </c>
      <c r="D42" t="s">
        <v>113</v>
      </c>
      <c r="G42" t="s">
        <v>44</v>
      </c>
      <c r="H42">
        <v>584</v>
      </c>
      <c r="I42">
        <v>648</v>
      </c>
      <c r="J42">
        <v>720</v>
      </c>
      <c r="K42">
        <v>1020</v>
      </c>
      <c r="L42" t="s">
        <v>37</v>
      </c>
      <c r="Q42" t="str">
        <f t="shared" si="1"/>
        <v>Atea Sverige ABB4.5 Infrastrukturarkitekt</v>
      </c>
      <c r="R42">
        <f ca="1">IFERROR(ROUNDUP(H42*Admin!$AE$4,0),"FKU")</f>
        <v>648</v>
      </c>
      <c r="S42">
        <f ca="1">IFERROR(ROUNDUP(I42*Admin!$AE$4,0),"FKU")</f>
        <v>719</v>
      </c>
      <c r="T42">
        <f ca="1">IFERROR(ROUNDUP(J42*Admin!$AE$4,0),"FKU")</f>
        <v>799</v>
      </c>
      <c r="U42">
        <f ca="1">IFERROR(ROUNDUP(K42*Admin!$AE$4,0),"FKU")</f>
        <v>1131</v>
      </c>
      <c r="V42" t="str">
        <f>IFERROR(ROUNDUP(L42*Avropsmottagare!$G$4,0),"FKU")</f>
        <v>FKU</v>
      </c>
      <c r="W42">
        <f t="shared" si="2"/>
        <v>0</v>
      </c>
    </row>
    <row r="43" spans="1:23" ht="15" customHeight="1" x14ac:dyDescent="0.35">
      <c r="A43" t="s">
        <v>59</v>
      </c>
      <c r="B43" t="s">
        <v>60</v>
      </c>
      <c r="C43" t="s">
        <v>2</v>
      </c>
      <c r="D43" t="s">
        <v>114</v>
      </c>
      <c r="G43" t="s">
        <v>14</v>
      </c>
      <c r="H43">
        <v>584</v>
      </c>
      <c r="I43">
        <v>648</v>
      </c>
      <c r="J43">
        <v>720</v>
      </c>
      <c r="K43">
        <v>1020</v>
      </c>
      <c r="L43" t="s">
        <v>37</v>
      </c>
      <c r="Q43" t="str">
        <f t="shared" si="1"/>
        <v>Atea Sverige ABB5.1 Säkerhetsstrateg/Säkerhetsanalytiker</v>
      </c>
      <c r="R43">
        <f ca="1">IFERROR(ROUNDUP(H43*Admin!$AE$4,0),"FKU")</f>
        <v>648</v>
      </c>
      <c r="S43">
        <f ca="1">IFERROR(ROUNDUP(I43*Admin!$AE$4,0),"FKU")</f>
        <v>719</v>
      </c>
      <c r="T43">
        <f ca="1">IFERROR(ROUNDUP(J43*Admin!$AE$4,0),"FKU")</f>
        <v>799</v>
      </c>
      <c r="U43">
        <f ca="1">IFERROR(ROUNDUP(K43*Admin!$AE$4,0),"FKU")</f>
        <v>1131</v>
      </c>
      <c r="V43" t="str">
        <f>IFERROR(ROUNDUP(L43*Avropsmottagare!$G$4,0),"FKU")</f>
        <v>FKU</v>
      </c>
      <c r="W43">
        <f t="shared" si="2"/>
        <v>0</v>
      </c>
    </row>
    <row r="44" spans="1:23" ht="15" customHeight="1" x14ac:dyDescent="0.35">
      <c r="A44" t="s">
        <v>59</v>
      </c>
      <c r="B44" t="s">
        <v>60</v>
      </c>
      <c r="C44" t="s">
        <v>2</v>
      </c>
      <c r="D44" t="s">
        <v>114</v>
      </c>
      <c r="G44" t="s">
        <v>115</v>
      </c>
      <c r="H44">
        <v>584</v>
      </c>
      <c r="I44">
        <v>648</v>
      </c>
      <c r="J44">
        <v>720</v>
      </c>
      <c r="K44">
        <v>1020</v>
      </c>
      <c r="L44" t="s">
        <v>37</v>
      </c>
      <c r="Q44" t="str">
        <f t="shared" si="1"/>
        <v>Atea Sverige ABB5.2 Risk Manager</v>
      </c>
      <c r="R44">
        <f ca="1">IFERROR(ROUNDUP(H44*Admin!$AE$4,0),"FKU")</f>
        <v>648</v>
      </c>
      <c r="S44">
        <f ca="1">IFERROR(ROUNDUP(I44*Admin!$AE$4,0),"FKU")</f>
        <v>719</v>
      </c>
      <c r="T44">
        <f ca="1">IFERROR(ROUNDUP(J44*Admin!$AE$4,0),"FKU")</f>
        <v>799</v>
      </c>
      <c r="U44">
        <f ca="1">IFERROR(ROUNDUP(K44*Admin!$AE$4,0),"FKU")</f>
        <v>1131</v>
      </c>
      <c r="V44" t="str">
        <f>IFERROR(ROUNDUP(L44*Avropsmottagare!$G$4,0),"FKU")</f>
        <v>FKU</v>
      </c>
      <c r="W44">
        <f t="shared" si="2"/>
        <v>0</v>
      </c>
    </row>
    <row r="45" spans="1:23" ht="15" customHeight="1" x14ac:dyDescent="0.35">
      <c r="A45" t="s">
        <v>59</v>
      </c>
      <c r="B45" t="s">
        <v>60</v>
      </c>
      <c r="C45" t="s">
        <v>2</v>
      </c>
      <c r="D45" t="s">
        <v>114</v>
      </c>
      <c r="G45" t="s">
        <v>15</v>
      </c>
      <c r="H45">
        <v>584</v>
      </c>
      <c r="I45">
        <v>648</v>
      </c>
      <c r="J45">
        <v>720</v>
      </c>
      <c r="K45">
        <v>1020</v>
      </c>
      <c r="L45" t="s">
        <v>37</v>
      </c>
      <c r="Q45" t="str">
        <f t="shared" si="1"/>
        <v>Atea Sverige ABB5.3 Säkerhetstekniker</v>
      </c>
      <c r="R45">
        <f ca="1">IFERROR(ROUNDUP(H45*Admin!$AE$4,0),"FKU")</f>
        <v>648</v>
      </c>
      <c r="S45">
        <f ca="1">IFERROR(ROUNDUP(I45*Admin!$AE$4,0),"FKU")</f>
        <v>719</v>
      </c>
      <c r="T45">
        <f ca="1">IFERROR(ROUNDUP(J45*Admin!$AE$4,0),"FKU")</f>
        <v>799</v>
      </c>
      <c r="U45">
        <f ca="1">IFERROR(ROUNDUP(K45*Admin!$AE$4,0),"FKU")</f>
        <v>1131</v>
      </c>
      <c r="V45" t="str">
        <f>IFERROR(ROUNDUP(L45*Avropsmottagare!$G$4,0),"FKU")</f>
        <v>FKU</v>
      </c>
      <c r="W45">
        <f t="shared" si="2"/>
        <v>0</v>
      </c>
    </row>
    <row r="46" spans="1:23" ht="15" customHeight="1" x14ac:dyDescent="0.35">
      <c r="A46" t="s">
        <v>59</v>
      </c>
      <c r="B46" t="s">
        <v>60</v>
      </c>
      <c r="C46" t="s">
        <v>2</v>
      </c>
      <c r="D46" t="s">
        <v>116</v>
      </c>
      <c r="G46" t="s">
        <v>45</v>
      </c>
      <c r="H46">
        <v>470</v>
      </c>
      <c r="I46">
        <v>522</v>
      </c>
      <c r="J46">
        <v>580</v>
      </c>
      <c r="K46">
        <v>770</v>
      </c>
      <c r="L46" t="s">
        <v>37</v>
      </c>
      <c r="Q46" t="str">
        <f t="shared" si="1"/>
        <v>Atea Sverige ABB6.1 Webbstrateg</v>
      </c>
      <c r="R46">
        <f ca="1">IFERROR(ROUNDUP(H46*Admin!$AE$4,0),"FKU")</f>
        <v>522</v>
      </c>
      <c r="S46">
        <f ca="1">IFERROR(ROUNDUP(I46*Admin!$AE$4,0),"FKU")</f>
        <v>579</v>
      </c>
      <c r="T46">
        <f ca="1">IFERROR(ROUNDUP(J46*Admin!$AE$4,0),"FKU")</f>
        <v>644</v>
      </c>
      <c r="U46">
        <f ca="1">IFERROR(ROUNDUP(K46*Admin!$AE$4,0),"FKU")</f>
        <v>854</v>
      </c>
      <c r="V46" t="str">
        <f>IFERROR(ROUNDUP(L46*Avropsmottagare!$G$4,0),"FKU")</f>
        <v>FKU</v>
      </c>
      <c r="W46">
        <f t="shared" si="2"/>
        <v>0</v>
      </c>
    </row>
    <row r="47" spans="1:23" ht="15" customHeight="1" x14ac:dyDescent="0.35">
      <c r="A47" t="s">
        <v>59</v>
      </c>
      <c r="B47" t="s">
        <v>60</v>
      </c>
      <c r="C47" t="s">
        <v>2</v>
      </c>
      <c r="D47" t="s">
        <v>116</v>
      </c>
      <c r="G47" t="s">
        <v>117</v>
      </c>
      <c r="H47">
        <v>470</v>
      </c>
      <c r="I47">
        <v>522</v>
      </c>
      <c r="J47">
        <v>580</v>
      </c>
      <c r="K47">
        <v>770</v>
      </c>
      <c r="L47" t="s">
        <v>37</v>
      </c>
      <c r="Q47" t="str">
        <f t="shared" si="1"/>
        <v>Atea Sverige ABB6.2 Interaktionsdesigner/Tillgänglighetsexpert</v>
      </c>
      <c r="R47">
        <f ca="1">IFERROR(ROUNDUP(H47*Admin!$AE$4,0),"FKU")</f>
        <v>522</v>
      </c>
      <c r="S47">
        <f ca="1">IFERROR(ROUNDUP(I47*Admin!$AE$4,0),"FKU")</f>
        <v>579</v>
      </c>
      <c r="T47">
        <f ca="1">IFERROR(ROUNDUP(J47*Admin!$AE$4,0),"FKU")</f>
        <v>644</v>
      </c>
      <c r="U47">
        <f ca="1">IFERROR(ROUNDUP(K47*Admin!$AE$4,0),"FKU")</f>
        <v>854</v>
      </c>
      <c r="V47" t="str">
        <f>IFERROR(ROUNDUP(L47*Avropsmottagare!$G$4,0),"FKU")</f>
        <v>FKU</v>
      </c>
      <c r="W47">
        <f t="shared" si="2"/>
        <v>0</v>
      </c>
    </row>
    <row r="48" spans="1:23" ht="15" customHeight="1" x14ac:dyDescent="0.35">
      <c r="A48" t="s">
        <v>59</v>
      </c>
      <c r="B48" t="s">
        <v>60</v>
      </c>
      <c r="C48" t="s">
        <v>2</v>
      </c>
      <c r="D48" t="s">
        <v>116</v>
      </c>
      <c r="G48" t="s">
        <v>16</v>
      </c>
      <c r="H48">
        <v>470</v>
      </c>
      <c r="I48">
        <v>522</v>
      </c>
      <c r="J48">
        <v>580</v>
      </c>
      <c r="K48">
        <v>770</v>
      </c>
      <c r="L48" t="s">
        <v>37</v>
      </c>
      <c r="Q48" t="str">
        <f t="shared" si="1"/>
        <v>Atea Sverige ABB6.3 Grafisk formgivare</v>
      </c>
      <c r="R48">
        <f ca="1">IFERROR(ROUNDUP(H48*Admin!$AE$4,0),"FKU")</f>
        <v>522</v>
      </c>
      <c r="S48">
        <f ca="1">IFERROR(ROUNDUP(I48*Admin!$AE$4,0),"FKU")</f>
        <v>579</v>
      </c>
      <c r="T48">
        <f ca="1">IFERROR(ROUNDUP(J48*Admin!$AE$4,0),"FKU")</f>
        <v>644</v>
      </c>
      <c r="U48">
        <f ca="1">IFERROR(ROUNDUP(K48*Admin!$AE$4,0),"FKU")</f>
        <v>854</v>
      </c>
      <c r="V48" t="str">
        <f>IFERROR(ROUNDUP(L48*Avropsmottagare!$G$4,0),"FKU")</f>
        <v>FKU</v>
      </c>
      <c r="W48">
        <f t="shared" si="2"/>
        <v>0</v>
      </c>
    </row>
    <row r="49" spans="1:23" ht="15" customHeight="1" x14ac:dyDescent="0.35">
      <c r="A49" t="s">
        <v>59</v>
      </c>
      <c r="B49" t="s">
        <v>60</v>
      </c>
      <c r="C49" t="s">
        <v>2</v>
      </c>
      <c r="D49" t="s">
        <v>46</v>
      </c>
      <c r="G49" t="s">
        <v>47</v>
      </c>
      <c r="H49">
        <v>495</v>
      </c>
      <c r="I49">
        <v>550</v>
      </c>
      <c r="J49">
        <v>650</v>
      </c>
      <c r="K49">
        <v>750</v>
      </c>
      <c r="L49" t="s">
        <v>37</v>
      </c>
      <c r="Q49" t="str">
        <f t="shared" si="1"/>
        <v>Atea Sverige ABB7.1 Teknikstöd – på plats</v>
      </c>
      <c r="R49">
        <f ca="1">IFERROR(ROUNDUP(H49*Admin!$AE$4,0),"FKU")</f>
        <v>549</v>
      </c>
      <c r="S49">
        <f ca="1">IFERROR(ROUNDUP(I49*Admin!$AE$4,0),"FKU")</f>
        <v>610</v>
      </c>
      <c r="T49">
        <f ca="1">IFERROR(ROUNDUP(J49*Admin!$AE$4,0),"FKU")</f>
        <v>721</v>
      </c>
      <c r="U49">
        <f ca="1">IFERROR(ROUNDUP(K49*Admin!$AE$4,0),"FKU")</f>
        <v>832</v>
      </c>
      <c r="V49" t="str">
        <f>IFERROR(ROUNDUP(L49*Avropsmottagare!$G$4,0),"FKU")</f>
        <v>FKU</v>
      </c>
      <c r="W49">
        <f t="shared" si="2"/>
        <v>0</v>
      </c>
    </row>
    <row r="50" spans="1:23" ht="15" customHeight="1" x14ac:dyDescent="0.35">
      <c r="A50" t="s">
        <v>65</v>
      </c>
      <c r="B50" t="s">
        <v>66</v>
      </c>
      <c r="C50" t="s">
        <v>4</v>
      </c>
      <c r="D50" t="s">
        <v>36</v>
      </c>
      <c r="G50" t="s">
        <v>9</v>
      </c>
      <c r="H50">
        <v>851</v>
      </c>
      <c r="I50">
        <v>945</v>
      </c>
      <c r="J50">
        <v>1050</v>
      </c>
      <c r="K50">
        <v>1250</v>
      </c>
      <c r="L50" t="s">
        <v>37</v>
      </c>
      <c r="Q50" t="str">
        <f t="shared" si="1"/>
        <v>Capgemini Sverige ABD1.1 IT- eller Digitaliseringsstrateg</v>
      </c>
      <c r="R50">
        <f ca="1">IFERROR(ROUNDUP(H50*Admin!$AE$4,0),"FKU")</f>
        <v>944</v>
      </c>
      <c r="S50">
        <f ca="1">IFERROR(ROUNDUP(I50*Admin!$AE$4,0),"FKU")</f>
        <v>1048</v>
      </c>
      <c r="T50">
        <f ca="1">IFERROR(ROUNDUP(J50*Admin!$AE$4,0),"FKU")</f>
        <v>1165</v>
      </c>
      <c r="U50">
        <f ca="1">IFERROR(ROUNDUP(K50*Admin!$AE$4,0),"FKU")</f>
        <v>1386</v>
      </c>
      <c r="V50" t="str">
        <f>IFERROR(ROUNDUP(L50*Avropsmottagare!$G$4,0),"FKU")</f>
        <v>FKU</v>
      </c>
      <c r="W50">
        <f t="shared" si="2"/>
        <v>0</v>
      </c>
    </row>
    <row r="51" spans="1:23" ht="15" customHeight="1" x14ac:dyDescent="0.35">
      <c r="A51" t="s">
        <v>65</v>
      </c>
      <c r="B51" t="s">
        <v>66</v>
      </c>
      <c r="C51" t="s">
        <v>4</v>
      </c>
      <c r="D51" t="s">
        <v>36</v>
      </c>
      <c r="G51" t="s">
        <v>106</v>
      </c>
      <c r="H51">
        <v>851</v>
      </c>
      <c r="I51">
        <v>945</v>
      </c>
      <c r="J51">
        <v>1050</v>
      </c>
      <c r="K51">
        <v>1250</v>
      </c>
      <c r="L51" t="s">
        <v>37</v>
      </c>
      <c r="Q51" t="str">
        <f t="shared" si="1"/>
        <v>Capgemini Sverige ABD1.2 Modelleringsledare/Kravanalytiker</v>
      </c>
      <c r="R51">
        <f ca="1">IFERROR(ROUNDUP(H51*Admin!$AE$4,0),"FKU")</f>
        <v>944</v>
      </c>
      <c r="S51">
        <f ca="1">IFERROR(ROUNDUP(I51*Admin!$AE$4,0),"FKU")</f>
        <v>1048</v>
      </c>
      <c r="T51">
        <f ca="1">IFERROR(ROUNDUP(J51*Admin!$AE$4,0),"FKU")</f>
        <v>1165</v>
      </c>
      <c r="U51">
        <f ca="1">IFERROR(ROUNDUP(K51*Admin!$AE$4,0),"FKU")</f>
        <v>1386</v>
      </c>
      <c r="V51" t="str">
        <f>IFERROR(ROUNDUP(L51*Avropsmottagare!$G$4,0),"FKU")</f>
        <v>FKU</v>
      </c>
      <c r="W51">
        <f t="shared" si="2"/>
        <v>0</v>
      </c>
    </row>
    <row r="52" spans="1:23" ht="15" customHeight="1" x14ac:dyDescent="0.35">
      <c r="A52" t="s">
        <v>65</v>
      </c>
      <c r="B52" t="s">
        <v>66</v>
      </c>
      <c r="C52" t="s">
        <v>4</v>
      </c>
      <c r="D52" t="s">
        <v>36</v>
      </c>
      <c r="G52" t="s">
        <v>107</v>
      </c>
      <c r="H52">
        <v>851</v>
      </c>
      <c r="I52">
        <v>945</v>
      </c>
      <c r="J52">
        <v>1050</v>
      </c>
      <c r="K52">
        <v>1250</v>
      </c>
      <c r="L52" t="s">
        <v>37</v>
      </c>
      <c r="Q52" t="str">
        <f t="shared" si="1"/>
        <v>Capgemini Sverige ABD1.3 Metodstöd</v>
      </c>
      <c r="R52">
        <f ca="1">IFERROR(ROUNDUP(H52*Admin!$AE$4,0),"FKU")</f>
        <v>944</v>
      </c>
      <c r="S52">
        <f ca="1">IFERROR(ROUNDUP(I52*Admin!$AE$4,0),"FKU")</f>
        <v>1048</v>
      </c>
      <c r="T52">
        <f ca="1">IFERROR(ROUNDUP(J52*Admin!$AE$4,0),"FKU")</f>
        <v>1165</v>
      </c>
      <c r="U52">
        <f ca="1">IFERROR(ROUNDUP(K52*Admin!$AE$4,0),"FKU")</f>
        <v>1386</v>
      </c>
      <c r="V52" t="str">
        <f>IFERROR(ROUNDUP(L52*Avropsmottagare!$G$4,0),"FKU")</f>
        <v>FKU</v>
      </c>
      <c r="W52">
        <f t="shared" si="2"/>
        <v>0</v>
      </c>
    </row>
    <row r="53" spans="1:23" ht="15" customHeight="1" x14ac:dyDescent="0.35">
      <c r="A53" t="s">
        <v>65</v>
      </c>
      <c r="B53" t="s">
        <v>66</v>
      </c>
      <c r="C53" t="s">
        <v>4</v>
      </c>
      <c r="D53" t="s">
        <v>36</v>
      </c>
      <c r="G53" t="s">
        <v>108</v>
      </c>
      <c r="H53">
        <v>851</v>
      </c>
      <c r="I53">
        <v>945</v>
      </c>
      <c r="J53">
        <v>1050</v>
      </c>
      <c r="K53">
        <v>1250</v>
      </c>
      <c r="L53" t="s">
        <v>37</v>
      </c>
      <c r="Q53" t="str">
        <f t="shared" si="1"/>
        <v>Capgemini Sverige ABD1.4 Hållbarhetsstrateg inom IT</v>
      </c>
      <c r="R53">
        <f ca="1">IFERROR(ROUNDUP(H53*Admin!$AE$4,0),"FKU")</f>
        <v>944</v>
      </c>
      <c r="S53">
        <f ca="1">IFERROR(ROUNDUP(I53*Admin!$AE$4,0),"FKU")</f>
        <v>1048</v>
      </c>
      <c r="T53">
        <f ca="1">IFERROR(ROUNDUP(J53*Admin!$AE$4,0),"FKU")</f>
        <v>1165</v>
      </c>
      <c r="U53">
        <f ca="1">IFERROR(ROUNDUP(K53*Admin!$AE$4,0),"FKU")</f>
        <v>1386</v>
      </c>
      <c r="V53" t="str">
        <f>IFERROR(ROUNDUP(L53*Avropsmottagare!$G$4,0),"FKU")</f>
        <v>FKU</v>
      </c>
      <c r="W53">
        <f t="shared" si="2"/>
        <v>0</v>
      </c>
    </row>
    <row r="54" spans="1:23" ht="15" customHeight="1" x14ac:dyDescent="0.35">
      <c r="A54" t="s">
        <v>65</v>
      </c>
      <c r="B54" t="s">
        <v>66</v>
      </c>
      <c r="C54" t="s">
        <v>4</v>
      </c>
      <c r="D54" t="s">
        <v>38</v>
      </c>
      <c r="G54" t="s">
        <v>10</v>
      </c>
      <c r="H54">
        <v>851</v>
      </c>
      <c r="I54">
        <v>945</v>
      </c>
      <c r="J54">
        <v>1050</v>
      </c>
      <c r="K54">
        <v>1250</v>
      </c>
      <c r="L54" t="s">
        <v>37</v>
      </c>
      <c r="Q54" t="str">
        <f t="shared" si="1"/>
        <v>Capgemini Sverige ABD2.1 Projektledare</v>
      </c>
      <c r="R54">
        <f ca="1">IFERROR(ROUNDUP(H54*Admin!$AE$4,0),"FKU")</f>
        <v>944</v>
      </c>
      <c r="S54">
        <f ca="1">IFERROR(ROUNDUP(I54*Admin!$AE$4,0),"FKU")</f>
        <v>1048</v>
      </c>
      <c r="T54">
        <f ca="1">IFERROR(ROUNDUP(J54*Admin!$AE$4,0),"FKU")</f>
        <v>1165</v>
      </c>
      <c r="U54">
        <f ca="1">IFERROR(ROUNDUP(K54*Admin!$AE$4,0),"FKU")</f>
        <v>1386</v>
      </c>
      <c r="V54" t="str">
        <f>IFERROR(ROUNDUP(L54*Avropsmottagare!$G$4,0),"FKU")</f>
        <v>FKU</v>
      </c>
      <c r="W54">
        <f t="shared" si="2"/>
        <v>0</v>
      </c>
    </row>
    <row r="55" spans="1:23" ht="15" customHeight="1" x14ac:dyDescent="0.35">
      <c r="A55" t="s">
        <v>65</v>
      </c>
      <c r="B55" t="s">
        <v>66</v>
      </c>
      <c r="C55" t="s">
        <v>4</v>
      </c>
      <c r="D55" t="s">
        <v>38</v>
      </c>
      <c r="G55" t="s">
        <v>11</v>
      </c>
      <c r="H55">
        <v>851</v>
      </c>
      <c r="I55">
        <v>945</v>
      </c>
      <c r="J55">
        <v>1050</v>
      </c>
      <c r="K55">
        <v>1250</v>
      </c>
      <c r="L55" t="s">
        <v>37</v>
      </c>
      <c r="Q55" t="str">
        <f t="shared" si="1"/>
        <v>Capgemini Sverige ABD2.2 Teknisk projektledare</v>
      </c>
      <c r="R55">
        <f ca="1">IFERROR(ROUNDUP(H55*Admin!$AE$4,0),"FKU")</f>
        <v>944</v>
      </c>
      <c r="S55">
        <f ca="1">IFERROR(ROUNDUP(I55*Admin!$AE$4,0),"FKU")</f>
        <v>1048</v>
      </c>
      <c r="T55">
        <f ca="1">IFERROR(ROUNDUP(J55*Admin!$AE$4,0),"FKU")</f>
        <v>1165</v>
      </c>
      <c r="U55">
        <f ca="1">IFERROR(ROUNDUP(K55*Admin!$AE$4,0),"FKU")</f>
        <v>1386</v>
      </c>
      <c r="V55" t="str">
        <f>IFERROR(ROUNDUP(L55*Avropsmottagare!$G$4,0),"FKU")</f>
        <v>FKU</v>
      </c>
      <c r="W55">
        <f t="shared" si="2"/>
        <v>0</v>
      </c>
    </row>
    <row r="56" spans="1:23" ht="15" customHeight="1" x14ac:dyDescent="0.35">
      <c r="A56" t="s">
        <v>65</v>
      </c>
      <c r="B56" t="s">
        <v>66</v>
      </c>
      <c r="C56" t="s">
        <v>4</v>
      </c>
      <c r="D56" t="s">
        <v>38</v>
      </c>
      <c r="G56" t="s">
        <v>109</v>
      </c>
      <c r="H56">
        <v>851</v>
      </c>
      <c r="I56">
        <v>945</v>
      </c>
      <c r="J56">
        <v>1050</v>
      </c>
      <c r="K56">
        <v>1250</v>
      </c>
      <c r="L56" t="s">
        <v>37</v>
      </c>
      <c r="Q56" t="str">
        <f t="shared" si="1"/>
        <v>Capgemini Sverige ABD2.3 Förändringsledare</v>
      </c>
      <c r="R56">
        <f ca="1">IFERROR(ROUNDUP(H56*Admin!$AE$4,0),"FKU")</f>
        <v>944</v>
      </c>
      <c r="S56">
        <f ca="1">IFERROR(ROUNDUP(I56*Admin!$AE$4,0),"FKU")</f>
        <v>1048</v>
      </c>
      <c r="T56">
        <f ca="1">IFERROR(ROUNDUP(J56*Admin!$AE$4,0),"FKU")</f>
        <v>1165</v>
      </c>
      <c r="U56">
        <f ca="1">IFERROR(ROUNDUP(K56*Admin!$AE$4,0),"FKU")</f>
        <v>1386</v>
      </c>
      <c r="V56" t="str">
        <f>IFERROR(ROUNDUP(L56*Avropsmottagare!$G$4,0),"FKU")</f>
        <v>FKU</v>
      </c>
      <c r="W56">
        <f t="shared" si="2"/>
        <v>0</v>
      </c>
    </row>
    <row r="57" spans="1:23" ht="15" customHeight="1" x14ac:dyDescent="0.35">
      <c r="A57" t="s">
        <v>65</v>
      </c>
      <c r="B57" t="s">
        <v>66</v>
      </c>
      <c r="C57" t="s">
        <v>4</v>
      </c>
      <c r="D57" t="s">
        <v>38</v>
      </c>
      <c r="G57" t="s">
        <v>110</v>
      </c>
      <c r="H57">
        <v>851</v>
      </c>
      <c r="I57">
        <v>945</v>
      </c>
      <c r="J57">
        <v>1050</v>
      </c>
      <c r="K57">
        <v>1250</v>
      </c>
      <c r="L57" t="s">
        <v>37</v>
      </c>
      <c r="Q57" t="str">
        <f t="shared" si="1"/>
        <v>Capgemini Sverige ABD2.4 IT-controller/Compliance manager</v>
      </c>
      <c r="R57">
        <f ca="1">IFERROR(ROUNDUP(H57*Admin!$AE$4,0),"FKU")</f>
        <v>944</v>
      </c>
      <c r="S57">
        <f ca="1">IFERROR(ROUNDUP(I57*Admin!$AE$4,0),"FKU")</f>
        <v>1048</v>
      </c>
      <c r="T57">
        <f ca="1">IFERROR(ROUNDUP(J57*Admin!$AE$4,0),"FKU")</f>
        <v>1165</v>
      </c>
      <c r="U57">
        <f ca="1">IFERROR(ROUNDUP(K57*Admin!$AE$4,0),"FKU")</f>
        <v>1386</v>
      </c>
      <c r="V57" t="str">
        <f>IFERROR(ROUNDUP(L57*Avropsmottagare!$G$4,0),"FKU")</f>
        <v>FKU</v>
      </c>
      <c r="W57">
        <f t="shared" si="2"/>
        <v>0</v>
      </c>
    </row>
    <row r="58" spans="1:23" ht="15" customHeight="1" x14ac:dyDescent="0.35">
      <c r="A58" t="s">
        <v>65</v>
      </c>
      <c r="B58" t="s">
        <v>66</v>
      </c>
      <c r="C58" t="s">
        <v>4</v>
      </c>
      <c r="D58" t="s">
        <v>39</v>
      </c>
      <c r="G58" t="s">
        <v>111</v>
      </c>
      <c r="H58">
        <v>851</v>
      </c>
      <c r="I58">
        <v>945</v>
      </c>
      <c r="J58">
        <v>1050</v>
      </c>
      <c r="K58">
        <v>1250</v>
      </c>
      <c r="L58" t="s">
        <v>37</v>
      </c>
      <c r="Q58" t="str">
        <f t="shared" si="1"/>
        <v>Capgemini Sverige ABD3.1 Systemutvecklare/Systemintegratör</v>
      </c>
      <c r="R58">
        <f ca="1">IFERROR(ROUNDUP(H58*Admin!$AE$4,0),"FKU")</f>
        <v>944</v>
      </c>
      <c r="S58">
        <f ca="1">IFERROR(ROUNDUP(I58*Admin!$AE$4,0),"FKU")</f>
        <v>1048</v>
      </c>
      <c r="T58">
        <f ca="1">IFERROR(ROUNDUP(J58*Admin!$AE$4,0),"FKU")</f>
        <v>1165</v>
      </c>
      <c r="U58">
        <f ca="1">IFERROR(ROUNDUP(K58*Admin!$AE$4,0),"FKU")</f>
        <v>1386</v>
      </c>
      <c r="V58" t="str">
        <f>IFERROR(ROUNDUP(L58*Avropsmottagare!$G$4,0),"FKU")</f>
        <v>FKU</v>
      </c>
      <c r="W58">
        <f t="shared" si="2"/>
        <v>0</v>
      </c>
    </row>
    <row r="59" spans="1:23" ht="15" customHeight="1" x14ac:dyDescent="0.35">
      <c r="A59" t="s">
        <v>65</v>
      </c>
      <c r="B59" t="s">
        <v>66</v>
      </c>
      <c r="C59" t="s">
        <v>4</v>
      </c>
      <c r="D59" t="s">
        <v>39</v>
      </c>
      <c r="G59" t="s">
        <v>112</v>
      </c>
      <c r="H59">
        <v>851</v>
      </c>
      <c r="I59">
        <v>945</v>
      </c>
      <c r="J59">
        <v>1050</v>
      </c>
      <c r="K59">
        <v>1250</v>
      </c>
      <c r="L59" t="s">
        <v>37</v>
      </c>
      <c r="Q59" t="str">
        <f t="shared" si="1"/>
        <v>Capgemini Sverige ABD3.2 Systemförvaltare</v>
      </c>
      <c r="R59">
        <f ca="1">IFERROR(ROUNDUP(H59*Admin!$AE$4,0),"FKU")</f>
        <v>944</v>
      </c>
      <c r="S59">
        <f ca="1">IFERROR(ROUNDUP(I59*Admin!$AE$4,0),"FKU")</f>
        <v>1048</v>
      </c>
      <c r="T59">
        <f ca="1">IFERROR(ROUNDUP(J59*Admin!$AE$4,0),"FKU")</f>
        <v>1165</v>
      </c>
      <c r="U59">
        <f ca="1">IFERROR(ROUNDUP(K59*Admin!$AE$4,0),"FKU")</f>
        <v>1386</v>
      </c>
      <c r="V59" t="str">
        <f>IFERROR(ROUNDUP(L59*Avropsmottagare!$G$4,0),"FKU")</f>
        <v>FKU</v>
      </c>
      <c r="W59">
        <f t="shared" si="2"/>
        <v>0</v>
      </c>
    </row>
    <row r="60" spans="1:23" ht="15" customHeight="1" x14ac:dyDescent="0.35">
      <c r="A60" t="s">
        <v>65</v>
      </c>
      <c r="B60" t="s">
        <v>66</v>
      </c>
      <c r="C60" t="s">
        <v>4</v>
      </c>
      <c r="D60" t="s">
        <v>39</v>
      </c>
      <c r="G60" t="s">
        <v>12</v>
      </c>
      <c r="H60">
        <v>851</v>
      </c>
      <c r="I60">
        <v>945</v>
      </c>
      <c r="J60">
        <v>1050</v>
      </c>
      <c r="K60">
        <v>1250</v>
      </c>
      <c r="L60" t="s">
        <v>37</v>
      </c>
      <c r="Q60" t="str">
        <f t="shared" si="1"/>
        <v>Capgemini Sverige ABD3.3 Tekniker</v>
      </c>
      <c r="R60">
        <f ca="1">IFERROR(ROUNDUP(H60*Admin!$AE$4,0),"FKU")</f>
        <v>944</v>
      </c>
      <c r="S60">
        <f ca="1">IFERROR(ROUNDUP(I60*Admin!$AE$4,0),"FKU")</f>
        <v>1048</v>
      </c>
      <c r="T60">
        <f ca="1">IFERROR(ROUNDUP(J60*Admin!$AE$4,0),"FKU")</f>
        <v>1165</v>
      </c>
      <c r="U60">
        <f ca="1">IFERROR(ROUNDUP(K60*Admin!$AE$4,0),"FKU")</f>
        <v>1386</v>
      </c>
      <c r="V60" t="str">
        <f>IFERROR(ROUNDUP(L60*Avropsmottagare!$G$4,0),"FKU")</f>
        <v>FKU</v>
      </c>
      <c r="W60">
        <f t="shared" si="2"/>
        <v>0</v>
      </c>
    </row>
    <row r="61" spans="1:23" ht="15" customHeight="1" x14ac:dyDescent="0.35">
      <c r="A61" t="s">
        <v>65</v>
      </c>
      <c r="B61" t="s">
        <v>66</v>
      </c>
      <c r="C61" t="s">
        <v>4</v>
      </c>
      <c r="D61" t="s">
        <v>39</v>
      </c>
      <c r="G61" t="s">
        <v>13</v>
      </c>
      <c r="H61">
        <v>851</v>
      </c>
      <c r="I61">
        <v>945</v>
      </c>
      <c r="J61">
        <v>1050</v>
      </c>
      <c r="K61">
        <v>1250</v>
      </c>
      <c r="L61" t="s">
        <v>37</v>
      </c>
      <c r="Q61" t="str">
        <f t="shared" si="1"/>
        <v>Capgemini Sverige ABD3.4 Testare</v>
      </c>
      <c r="R61">
        <f ca="1">IFERROR(ROUNDUP(H61*Admin!$AE$4,0),"FKU")</f>
        <v>944</v>
      </c>
      <c r="S61">
        <f ca="1">IFERROR(ROUNDUP(I61*Admin!$AE$4,0),"FKU")</f>
        <v>1048</v>
      </c>
      <c r="T61">
        <f ca="1">IFERROR(ROUNDUP(J61*Admin!$AE$4,0),"FKU")</f>
        <v>1165</v>
      </c>
      <c r="U61">
        <f ca="1">IFERROR(ROUNDUP(K61*Admin!$AE$4,0),"FKU")</f>
        <v>1386</v>
      </c>
      <c r="V61" t="str">
        <f>IFERROR(ROUNDUP(L61*Avropsmottagare!$G$4,0),"FKU")</f>
        <v>FKU</v>
      </c>
      <c r="W61">
        <f t="shared" si="2"/>
        <v>0</v>
      </c>
    </row>
    <row r="62" spans="1:23" ht="15" customHeight="1" x14ac:dyDescent="0.35">
      <c r="A62" t="s">
        <v>65</v>
      </c>
      <c r="B62" t="s">
        <v>66</v>
      </c>
      <c r="C62" t="s">
        <v>4</v>
      </c>
      <c r="D62" t="s">
        <v>113</v>
      </c>
      <c r="G62" t="s">
        <v>40</v>
      </c>
      <c r="H62">
        <v>851</v>
      </c>
      <c r="I62">
        <v>945</v>
      </c>
      <c r="J62">
        <v>1050</v>
      </c>
      <c r="K62">
        <v>1250</v>
      </c>
      <c r="L62" t="s">
        <v>37</v>
      </c>
      <c r="Q62" t="str">
        <f t="shared" si="1"/>
        <v>Capgemini Sverige ABD4.1 Enterprisearkitekt</v>
      </c>
      <c r="R62">
        <f ca="1">IFERROR(ROUNDUP(H62*Admin!$AE$4,0),"FKU")</f>
        <v>944</v>
      </c>
      <c r="S62">
        <f ca="1">IFERROR(ROUNDUP(I62*Admin!$AE$4,0),"FKU")</f>
        <v>1048</v>
      </c>
      <c r="T62">
        <f ca="1">IFERROR(ROUNDUP(J62*Admin!$AE$4,0),"FKU")</f>
        <v>1165</v>
      </c>
      <c r="U62">
        <f ca="1">IFERROR(ROUNDUP(K62*Admin!$AE$4,0),"FKU")</f>
        <v>1386</v>
      </c>
      <c r="V62" t="str">
        <f>IFERROR(ROUNDUP(L62*Avropsmottagare!$G$4,0),"FKU")</f>
        <v>FKU</v>
      </c>
      <c r="W62">
        <f t="shared" si="2"/>
        <v>0</v>
      </c>
    </row>
    <row r="63" spans="1:23" ht="15" customHeight="1" x14ac:dyDescent="0.35">
      <c r="A63" t="s">
        <v>65</v>
      </c>
      <c r="B63" t="s">
        <v>66</v>
      </c>
      <c r="C63" t="s">
        <v>4</v>
      </c>
      <c r="D63" t="s">
        <v>113</v>
      </c>
      <c r="G63" t="s">
        <v>41</v>
      </c>
      <c r="H63">
        <v>851</v>
      </c>
      <c r="I63">
        <v>945</v>
      </c>
      <c r="J63">
        <v>1050</v>
      </c>
      <c r="K63">
        <v>1250</v>
      </c>
      <c r="L63" t="s">
        <v>37</v>
      </c>
      <c r="Q63" t="str">
        <f t="shared" si="1"/>
        <v>Capgemini Sverige ABD4.2 Verksamhetsarkitekt</v>
      </c>
      <c r="R63">
        <f ca="1">IFERROR(ROUNDUP(H63*Admin!$AE$4,0),"FKU")</f>
        <v>944</v>
      </c>
      <c r="S63">
        <f ca="1">IFERROR(ROUNDUP(I63*Admin!$AE$4,0),"FKU")</f>
        <v>1048</v>
      </c>
      <c r="T63">
        <f ca="1">IFERROR(ROUNDUP(J63*Admin!$AE$4,0),"FKU")</f>
        <v>1165</v>
      </c>
      <c r="U63">
        <f ca="1">IFERROR(ROUNDUP(K63*Admin!$AE$4,0),"FKU")</f>
        <v>1386</v>
      </c>
      <c r="V63" t="str">
        <f>IFERROR(ROUNDUP(L63*Avropsmottagare!$G$4,0),"FKU")</f>
        <v>FKU</v>
      </c>
      <c r="W63">
        <f t="shared" si="2"/>
        <v>0</v>
      </c>
    </row>
    <row r="64" spans="1:23" ht="15" customHeight="1" x14ac:dyDescent="0.35">
      <c r="A64" t="s">
        <v>65</v>
      </c>
      <c r="B64" t="s">
        <v>66</v>
      </c>
      <c r="C64" t="s">
        <v>4</v>
      </c>
      <c r="D64" t="s">
        <v>113</v>
      </c>
      <c r="G64" t="s">
        <v>42</v>
      </c>
      <c r="H64">
        <v>851</v>
      </c>
      <c r="I64">
        <v>945</v>
      </c>
      <c r="J64">
        <v>1050</v>
      </c>
      <c r="K64">
        <v>1250</v>
      </c>
      <c r="L64" t="s">
        <v>37</v>
      </c>
      <c r="Q64" t="str">
        <f t="shared" si="1"/>
        <v>Capgemini Sverige ABD4.3 Lösningsarkitekt</v>
      </c>
      <c r="R64">
        <f ca="1">IFERROR(ROUNDUP(H64*Admin!$AE$4,0),"FKU")</f>
        <v>944</v>
      </c>
      <c r="S64">
        <f ca="1">IFERROR(ROUNDUP(I64*Admin!$AE$4,0),"FKU")</f>
        <v>1048</v>
      </c>
      <c r="T64">
        <f ca="1">IFERROR(ROUNDUP(J64*Admin!$AE$4,0),"FKU")</f>
        <v>1165</v>
      </c>
      <c r="U64">
        <f ca="1">IFERROR(ROUNDUP(K64*Admin!$AE$4,0),"FKU")</f>
        <v>1386</v>
      </c>
      <c r="V64" t="str">
        <f>IFERROR(ROUNDUP(L64*Avropsmottagare!$G$4,0),"FKU")</f>
        <v>FKU</v>
      </c>
      <c r="W64">
        <f t="shared" si="2"/>
        <v>0</v>
      </c>
    </row>
    <row r="65" spans="1:23" ht="15" customHeight="1" x14ac:dyDescent="0.35">
      <c r="A65" t="s">
        <v>65</v>
      </c>
      <c r="B65" t="s">
        <v>66</v>
      </c>
      <c r="C65" t="s">
        <v>4</v>
      </c>
      <c r="D65" t="s">
        <v>113</v>
      </c>
      <c r="G65" t="s">
        <v>43</v>
      </c>
      <c r="H65">
        <v>851</v>
      </c>
      <c r="I65">
        <v>945</v>
      </c>
      <c r="J65">
        <v>1050</v>
      </c>
      <c r="K65">
        <v>1250</v>
      </c>
      <c r="L65" t="s">
        <v>37</v>
      </c>
      <c r="Q65" t="str">
        <f t="shared" si="1"/>
        <v>Capgemini Sverige ABD4.4 Mjukvaruarkitekt</v>
      </c>
      <c r="R65">
        <f ca="1">IFERROR(ROUNDUP(H65*Admin!$AE$4,0),"FKU")</f>
        <v>944</v>
      </c>
      <c r="S65">
        <f ca="1">IFERROR(ROUNDUP(I65*Admin!$AE$4,0),"FKU")</f>
        <v>1048</v>
      </c>
      <c r="T65">
        <f ca="1">IFERROR(ROUNDUP(J65*Admin!$AE$4,0),"FKU")</f>
        <v>1165</v>
      </c>
      <c r="U65">
        <f ca="1">IFERROR(ROUNDUP(K65*Admin!$AE$4,0),"FKU")</f>
        <v>1386</v>
      </c>
      <c r="V65" t="str">
        <f>IFERROR(ROUNDUP(L65*Avropsmottagare!$G$4,0),"FKU")</f>
        <v>FKU</v>
      </c>
      <c r="W65">
        <f t="shared" si="2"/>
        <v>0</v>
      </c>
    </row>
    <row r="66" spans="1:23" ht="15" customHeight="1" x14ac:dyDescent="0.35">
      <c r="A66" t="s">
        <v>65</v>
      </c>
      <c r="B66" t="s">
        <v>66</v>
      </c>
      <c r="C66" t="s">
        <v>4</v>
      </c>
      <c r="D66" t="s">
        <v>113</v>
      </c>
      <c r="G66" t="s">
        <v>44</v>
      </c>
      <c r="H66">
        <v>851</v>
      </c>
      <c r="I66">
        <v>945</v>
      </c>
      <c r="J66">
        <v>1050</v>
      </c>
      <c r="K66">
        <v>1250</v>
      </c>
      <c r="L66" t="s">
        <v>37</v>
      </c>
      <c r="Q66" t="str">
        <f t="shared" si="1"/>
        <v>Capgemini Sverige ABD4.5 Infrastrukturarkitekt</v>
      </c>
      <c r="R66">
        <f ca="1">IFERROR(ROUNDUP(H66*Admin!$AE$4,0),"FKU")</f>
        <v>944</v>
      </c>
      <c r="S66">
        <f ca="1">IFERROR(ROUNDUP(I66*Admin!$AE$4,0),"FKU")</f>
        <v>1048</v>
      </c>
      <c r="T66">
        <f ca="1">IFERROR(ROUNDUP(J66*Admin!$AE$4,0),"FKU")</f>
        <v>1165</v>
      </c>
      <c r="U66">
        <f ca="1">IFERROR(ROUNDUP(K66*Admin!$AE$4,0),"FKU")</f>
        <v>1386</v>
      </c>
      <c r="V66" t="str">
        <f>IFERROR(ROUNDUP(L66*Avropsmottagare!$G$4,0),"FKU")</f>
        <v>FKU</v>
      </c>
      <c r="W66">
        <f t="shared" si="2"/>
        <v>0</v>
      </c>
    </row>
    <row r="67" spans="1:23" ht="15" customHeight="1" x14ac:dyDescent="0.35">
      <c r="A67" t="s">
        <v>65</v>
      </c>
      <c r="B67" t="s">
        <v>66</v>
      </c>
      <c r="C67" t="s">
        <v>4</v>
      </c>
      <c r="D67" t="s">
        <v>114</v>
      </c>
      <c r="G67" t="s">
        <v>14</v>
      </c>
      <c r="H67">
        <v>567</v>
      </c>
      <c r="I67">
        <v>630</v>
      </c>
      <c r="J67">
        <v>700</v>
      </c>
      <c r="K67">
        <v>975</v>
      </c>
      <c r="L67" t="s">
        <v>37</v>
      </c>
      <c r="Q67" t="str">
        <f t="shared" ref="Q67:Q130" si="3">$A67&amp;$C67&amp;$G67</f>
        <v>Capgemini Sverige ABD5.1 Säkerhetsstrateg/Säkerhetsanalytiker</v>
      </c>
      <c r="R67">
        <f ca="1">IFERROR(ROUNDUP(H67*Admin!$AE$4,0),"FKU")</f>
        <v>629</v>
      </c>
      <c r="S67">
        <f ca="1">IFERROR(ROUNDUP(I67*Admin!$AE$4,0),"FKU")</f>
        <v>699</v>
      </c>
      <c r="T67">
        <f ca="1">IFERROR(ROUNDUP(J67*Admin!$AE$4,0),"FKU")</f>
        <v>777</v>
      </c>
      <c r="U67">
        <f ca="1">IFERROR(ROUNDUP(K67*Admin!$AE$4,0),"FKU")</f>
        <v>1081</v>
      </c>
      <c r="V67" t="str">
        <f>IFERROR(ROUNDUP(L67*Avropsmottagare!$G$4,0),"FKU")</f>
        <v>FKU</v>
      </c>
      <c r="W67">
        <f t="shared" ref="W67:W130" si="4">M67/1000000</f>
        <v>0</v>
      </c>
    </row>
    <row r="68" spans="1:23" ht="15" customHeight="1" x14ac:dyDescent="0.35">
      <c r="A68" t="s">
        <v>65</v>
      </c>
      <c r="B68" t="s">
        <v>66</v>
      </c>
      <c r="C68" t="s">
        <v>4</v>
      </c>
      <c r="D68" t="s">
        <v>114</v>
      </c>
      <c r="G68" t="s">
        <v>115</v>
      </c>
      <c r="H68">
        <v>567</v>
      </c>
      <c r="I68">
        <v>630</v>
      </c>
      <c r="J68">
        <v>700</v>
      </c>
      <c r="K68">
        <v>975</v>
      </c>
      <c r="L68" t="s">
        <v>37</v>
      </c>
      <c r="Q68" t="str">
        <f t="shared" si="3"/>
        <v>Capgemini Sverige ABD5.2 Risk Manager</v>
      </c>
      <c r="R68">
        <f ca="1">IFERROR(ROUNDUP(H68*Admin!$AE$4,0),"FKU")</f>
        <v>629</v>
      </c>
      <c r="S68">
        <f ca="1">IFERROR(ROUNDUP(I68*Admin!$AE$4,0),"FKU")</f>
        <v>699</v>
      </c>
      <c r="T68">
        <f ca="1">IFERROR(ROUNDUP(J68*Admin!$AE$4,0),"FKU")</f>
        <v>777</v>
      </c>
      <c r="U68">
        <f ca="1">IFERROR(ROUNDUP(K68*Admin!$AE$4,0),"FKU")</f>
        <v>1081</v>
      </c>
      <c r="V68" t="str">
        <f>IFERROR(ROUNDUP(L68*Avropsmottagare!$G$4,0),"FKU")</f>
        <v>FKU</v>
      </c>
      <c r="W68">
        <f t="shared" si="4"/>
        <v>0</v>
      </c>
    </row>
    <row r="69" spans="1:23" ht="15" customHeight="1" x14ac:dyDescent="0.35">
      <c r="A69" t="s">
        <v>65</v>
      </c>
      <c r="B69" t="s">
        <v>66</v>
      </c>
      <c r="C69" t="s">
        <v>4</v>
      </c>
      <c r="D69" t="s">
        <v>114</v>
      </c>
      <c r="G69" t="s">
        <v>15</v>
      </c>
      <c r="H69">
        <v>567</v>
      </c>
      <c r="I69">
        <v>630</v>
      </c>
      <c r="J69">
        <v>700</v>
      </c>
      <c r="K69">
        <v>975</v>
      </c>
      <c r="L69" t="s">
        <v>37</v>
      </c>
      <c r="Q69" t="str">
        <f t="shared" si="3"/>
        <v>Capgemini Sverige ABD5.3 Säkerhetstekniker</v>
      </c>
      <c r="R69">
        <f ca="1">IFERROR(ROUNDUP(H69*Admin!$AE$4,0),"FKU")</f>
        <v>629</v>
      </c>
      <c r="S69">
        <f ca="1">IFERROR(ROUNDUP(I69*Admin!$AE$4,0),"FKU")</f>
        <v>699</v>
      </c>
      <c r="T69">
        <f ca="1">IFERROR(ROUNDUP(J69*Admin!$AE$4,0),"FKU")</f>
        <v>777</v>
      </c>
      <c r="U69">
        <f ca="1">IFERROR(ROUNDUP(K69*Admin!$AE$4,0),"FKU")</f>
        <v>1081</v>
      </c>
      <c r="V69" t="str">
        <f>IFERROR(ROUNDUP(L69*Avropsmottagare!$G$4,0),"FKU")</f>
        <v>FKU</v>
      </c>
      <c r="W69">
        <f t="shared" si="4"/>
        <v>0</v>
      </c>
    </row>
    <row r="70" spans="1:23" ht="15" customHeight="1" x14ac:dyDescent="0.35">
      <c r="A70" t="s">
        <v>65</v>
      </c>
      <c r="B70" t="s">
        <v>66</v>
      </c>
      <c r="C70" t="s">
        <v>4</v>
      </c>
      <c r="D70" t="s">
        <v>116</v>
      </c>
      <c r="G70" t="s">
        <v>45</v>
      </c>
      <c r="H70">
        <v>851</v>
      </c>
      <c r="I70">
        <v>945</v>
      </c>
      <c r="J70">
        <v>1050</v>
      </c>
      <c r="K70">
        <v>1250</v>
      </c>
      <c r="L70" t="s">
        <v>37</v>
      </c>
      <c r="Q70" t="str">
        <f t="shared" si="3"/>
        <v>Capgemini Sverige ABD6.1 Webbstrateg</v>
      </c>
      <c r="R70">
        <f ca="1">IFERROR(ROUNDUP(H70*Admin!$AE$4,0),"FKU")</f>
        <v>944</v>
      </c>
      <c r="S70">
        <f ca="1">IFERROR(ROUNDUP(I70*Admin!$AE$4,0),"FKU")</f>
        <v>1048</v>
      </c>
      <c r="T70">
        <f ca="1">IFERROR(ROUNDUP(J70*Admin!$AE$4,0),"FKU")</f>
        <v>1165</v>
      </c>
      <c r="U70">
        <f ca="1">IFERROR(ROUNDUP(K70*Admin!$AE$4,0),"FKU")</f>
        <v>1386</v>
      </c>
      <c r="V70" t="str">
        <f>IFERROR(ROUNDUP(L70*Avropsmottagare!$G$4,0),"FKU")</f>
        <v>FKU</v>
      </c>
      <c r="W70">
        <f t="shared" si="4"/>
        <v>0</v>
      </c>
    </row>
    <row r="71" spans="1:23" ht="15" customHeight="1" x14ac:dyDescent="0.35">
      <c r="A71" t="s">
        <v>65</v>
      </c>
      <c r="B71" t="s">
        <v>66</v>
      </c>
      <c r="C71" t="s">
        <v>4</v>
      </c>
      <c r="D71" t="s">
        <v>116</v>
      </c>
      <c r="G71" t="s">
        <v>117</v>
      </c>
      <c r="H71">
        <v>851</v>
      </c>
      <c r="I71">
        <v>945</v>
      </c>
      <c r="J71">
        <v>1050</v>
      </c>
      <c r="K71">
        <v>1250</v>
      </c>
      <c r="L71" t="s">
        <v>37</v>
      </c>
      <c r="Q71" t="str">
        <f t="shared" si="3"/>
        <v>Capgemini Sverige ABD6.2 Interaktionsdesigner/Tillgänglighetsexpert</v>
      </c>
      <c r="R71">
        <f ca="1">IFERROR(ROUNDUP(H71*Admin!$AE$4,0),"FKU")</f>
        <v>944</v>
      </c>
      <c r="S71">
        <f ca="1">IFERROR(ROUNDUP(I71*Admin!$AE$4,0),"FKU")</f>
        <v>1048</v>
      </c>
      <c r="T71">
        <f ca="1">IFERROR(ROUNDUP(J71*Admin!$AE$4,0),"FKU")</f>
        <v>1165</v>
      </c>
      <c r="U71">
        <f ca="1">IFERROR(ROUNDUP(K71*Admin!$AE$4,0),"FKU")</f>
        <v>1386</v>
      </c>
      <c r="V71" t="str">
        <f>IFERROR(ROUNDUP(L71*Avropsmottagare!$G$4,0),"FKU")</f>
        <v>FKU</v>
      </c>
      <c r="W71">
        <f t="shared" si="4"/>
        <v>0</v>
      </c>
    </row>
    <row r="72" spans="1:23" ht="15" customHeight="1" x14ac:dyDescent="0.35">
      <c r="A72" t="s">
        <v>65</v>
      </c>
      <c r="B72" t="s">
        <v>66</v>
      </c>
      <c r="C72" t="s">
        <v>4</v>
      </c>
      <c r="D72" t="s">
        <v>116</v>
      </c>
      <c r="G72" t="s">
        <v>16</v>
      </c>
      <c r="H72">
        <v>851</v>
      </c>
      <c r="I72">
        <v>945</v>
      </c>
      <c r="J72">
        <v>1050</v>
      </c>
      <c r="K72">
        <v>1250</v>
      </c>
      <c r="L72" t="s">
        <v>37</v>
      </c>
      <c r="Q72" t="str">
        <f t="shared" si="3"/>
        <v>Capgemini Sverige ABD6.3 Grafisk formgivare</v>
      </c>
      <c r="R72">
        <f ca="1">IFERROR(ROUNDUP(H72*Admin!$AE$4,0),"FKU")</f>
        <v>944</v>
      </c>
      <c r="S72">
        <f ca="1">IFERROR(ROUNDUP(I72*Admin!$AE$4,0),"FKU")</f>
        <v>1048</v>
      </c>
      <c r="T72">
        <f ca="1">IFERROR(ROUNDUP(J72*Admin!$AE$4,0),"FKU")</f>
        <v>1165</v>
      </c>
      <c r="U72">
        <f ca="1">IFERROR(ROUNDUP(K72*Admin!$AE$4,0),"FKU")</f>
        <v>1386</v>
      </c>
      <c r="V72" t="str">
        <f>IFERROR(ROUNDUP(L72*Avropsmottagare!$G$4,0),"FKU")</f>
        <v>FKU</v>
      </c>
      <c r="W72">
        <f t="shared" si="4"/>
        <v>0</v>
      </c>
    </row>
    <row r="73" spans="1:23" ht="15" customHeight="1" x14ac:dyDescent="0.35">
      <c r="A73" t="s">
        <v>65</v>
      </c>
      <c r="B73" t="s">
        <v>66</v>
      </c>
      <c r="C73" t="s">
        <v>4</v>
      </c>
      <c r="D73" t="s">
        <v>46</v>
      </c>
      <c r="G73" t="s">
        <v>47</v>
      </c>
      <c r="H73">
        <v>351</v>
      </c>
      <c r="I73">
        <v>390</v>
      </c>
      <c r="J73">
        <v>535</v>
      </c>
      <c r="K73">
        <v>600</v>
      </c>
      <c r="L73" t="s">
        <v>37</v>
      </c>
      <c r="Q73" t="str">
        <f t="shared" si="3"/>
        <v>Capgemini Sverige ABD7.1 Teknikstöd – på plats</v>
      </c>
      <c r="R73">
        <f ca="1">IFERROR(ROUNDUP(H73*Admin!$AE$4,0),"FKU")</f>
        <v>390</v>
      </c>
      <c r="S73">
        <f ca="1">IFERROR(ROUNDUP(I73*Admin!$AE$4,0),"FKU")</f>
        <v>433</v>
      </c>
      <c r="T73">
        <f ca="1">IFERROR(ROUNDUP(J73*Admin!$AE$4,0),"FKU")</f>
        <v>594</v>
      </c>
      <c r="U73">
        <f ca="1">IFERROR(ROUNDUP(K73*Admin!$AE$4,0),"FKU")</f>
        <v>666</v>
      </c>
      <c r="V73" t="str">
        <f>IFERROR(ROUNDUP(L73*Avropsmottagare!$G$4,0),"FKU")</f>
        <v>FKU</v>
      </c>
      <c r="W73">
        <f t="shared" si="4"/>
        <v>0</v>
      </c>
    </row>
    <row r="74" spans="1:23" ht="15" customHeight="1" x14ac:dyDescent="0.35">
      <c r="A74" t="s">
        <v>118</v>
      </c>
      <c r="B74" t="s">
        <v>119</v>
      </c>
      <c r="C74" t="s">
        <v>3</v>
      </c>
      <c r="D74" t="s">
        <v>36</v>
      </c>
      <c r="G74" t="s">
        <v>9</v>
      </c>
      <c r="H74">
        <v>414</v>
      </c>
      <c r="I74">
        <v>459</v>
      </c>
      <c r="J74">
        <v>510</v>
      </c>
      <c r="K74">
        <v>728</v>
      </c>
      <c r="L74" t="s">
        <v>37</v>
      </c>
      <c r="Q74" t="str">
        <f t="shared" si="3"/>
        <v>Castra Group ABC1.1 IT- eller Digitaliseringsstrateg</v>
      </c>
      <c r="R74">
        <f ca="1">IFERROR(ROUNDUP(H74*Admin!$AE$4,0),"FKU")</f>
        <v>459</v>
      </c>
      <c r="S74">
        <f ca="1">IFERROR(ROUNDUP(I74*Admin!$AE$4,0),"FKU")</f>
        <v>509</v>
      </c>
      <c r="T74">
        <f ca="1">IFERROR(ROUNDUP(J74*Admin!$AE$4,0),"FKU")</f>
        <v>566</v>
      </c>
      <c r="U74">
        <f ca="1">IFERROR(ROUNDUP(K74*Admin!$AE$4,0),"FKU")</f>
        <v>808</v>
      </c>
      <c r="V74" t="str">
        <f>IFERROR(ROUNDUP(L74*Avropsmottagare!$G$4,0),"FKU")</f>
        <v>FKU</v>
      </c>
      <c r="W74">
        <f t="shared" si="4"/>
        <v>0</v>
      </c>
    </row>
    <row r="75" spans="1:23" ht="15" customHeight="1" x14ac:dyDescent="0.35">
      <c r="A75" t="s">
        <v>118</v>
      </c>
      <c r="B75" t="s">
        <v>119</v>
      </c>
      <c r="C75" t="s">
        <v>3</v>
      </c>
      <c r="D75" t="s">
        <v>36</v>
      </c>
      <c r="G75" t="s">
        <v>106</v>
      </c>
      <c r="H75">
        <v>414</v>
      </c>
      <c r="I75">
        <v>459</v>
      </c>
      <c r="J75">
        <v>510</v>
      </c>
      <c r="K75">
        <v>728</v>
      </c>
      <c r="L75" t="s">
        <v>37</v>
      </c>
      <c r="Q75" t="str">
        <f t="shared" si="3"/>
        <v>Castra Group ABC1.2 Modelleringsledare/Kravanalytiker</v>
      </c>
      <c r="R75">
        <f ca="1">IFERROR(ROUNDUP(H75*Admin!$AE$4,0),"FKU")</f>
        <v>459</v>
      </c>
      <c r="S75">
        <f ca="1">IFERROR(ROUNDUP(I75*Admin!$AE$4,0),"FKU")</f>
        <v>509</v>
      </c>
      <c r="T75">
        <f ca="1">IFERROR(ROUNDUP(J75*Admin!$AE$4,0),"FKU")</f>
        <v>566</v>
      </c>
      <c r="U75">
        <f ca="1">IFERROR(ROUNDUP(K75*Admin!$AE$4,0),"FKU")</f>
        <v>808</v>
      </c>
      <c r="V75" t="str">
        <f>IFERROR(ROUNDUP(L75*Avropsmottagare!$G$4,0),"FKU")</f>
        <v>FKU</v>
      </c>
      <c r="W75">
        <f t="shared" si="4"/>
        <v>0</v>
      </c>
    </row>
    <row r="76" spans="1:23" ht="15" customHeight="1" x14ac:dyDescent="0.35">
      <c r="A76" t="s">
        <v>118</v>
      </c>
      <c r="B76" t="s">
        <v>119</v>
      </c>
      <c r="C76" t="s">
        <v>3</v>
      </c>
      <c r="D76" t="s">
        <v>36</v>
      </c>
      <c r="G76" t="s">
        <v>107</v>
      </c>
      <c r="H76">
        <v>414</v>
      </c>
      <c r="I76">
        <v>459</v>
      </c>
      <c r="J76">
        <v>510</v>
      </c>
      <c r="K76">
        <v>728</v>
      </c>
      <c r="L76" t="s">
        <v>37</v>
      </c>
      <c r="Q76" t="str">
        <f t="shared" si="3"/>
        <v>Castra Group ABC1.3 Metodstöd</v>
      </c>
      <c r="R76">
        <f ca="1">IFERROR(ROUNDUP(H76*Admin!$AE$4,0),"FKU")</f>
        <v>459</v>
      </c>
      <c r="S76">
        <f ca="1">IFERROR(ROUNDUP(I76*Admin!$AE$4,0),"FKU")</f>
        <v>509</v>
      </c>
      <c r="T76">
        <f ca="1">IFERROR(ROUNDUP(J76*Admin!$AE$4,0),"FKU")</f>
        <v>566</v>
      </c>
      <c r="U76">
        <f ca="1">IFERROR(ROUNDUP(K76*Admin!$AE$4,0),"FKU")</f>
        <v>808</v>
      </c>
      <c r="V76" t="str">
        <f>IFERROR(ROUNDUP(L76*Avropsmottagare!$G$4,0),"FKU")</f>
        <v>FKU</v>
      </c>
      <c r="W76">
        <f t="shared" si="4"/>
        <v>0</v>
      </c>
    </row>
    <row r="77" spans="1:23" ht="15" customHeight="1" x14ac:dyDescent="0.35">
      <c r="A77" t="s">
        <v>118</v>
      </c>
      <c r="B77" t="s">
        <v>119</v>
      </c>
      <c r="C77" t="s">
        <v>3</v>
      </c>
      <c r="D77" t="s">
        <v>36</v>
      </c>
      <c r="G77" t="s">
        <v>108</v>
      </c>
      <c r="H77">
        <v>414</v>
      </c>
      <c r="I77">
        <v>459</v>
      </c>
      <c r="J77">
        <v>510</v>
      </c>
      <c r="K77">
        <v>728</v>
      </c>
      <c r="L77" t="s">
        <v>37</v>
      </c>
      <c r="Q77" t="str">
        <f t="shared" si="3"/>
        <v>Castra Group ABC1.4 Hållbarhetsstrateg inom IT</v>
      </c>
      <c r="R77">
        <f ca="1">IFERROR(ROUNDUP(H77*Admin!$AE$4,0),"FKU")</f>
        <v>459</v>
      </c>
      <c r="S77">
        <f ca="1">IFERROR(ROUNDUP(I77*Admin!$AE$4,0),"FKU")</f>
        <v>509</v>
      </c>
      <c r="T77">
        <f ca="1">IFERROR(ROUNDUP(J77*Admin!$AE$4,0),"FKU")</f>
        <v>566</v>
      </c>
      <c r="U77">
        <f ca="1">IFERROR(ROUNDUP(K77*Admin!$AE$4,0),"FKU")</f>
        <v>808</v>
      </c>
      <c r="V77" t="str">
        <f>IFERROR(ROUNDUP(L77*Avropsmottagare!$G$4,0),"FKU")</f>
        <v>FKU</v>
      </c>
      <c r="W77">
        <f t="shared" si="4"/>
        <v>0</v>
      </c>
    </row>
    <row r="78" spans="1:23" ht="15" customHeight="1" x14ac:dyDescent="0.35">
      <c r="A78" t="s">
        <v>118</v>
      </c>
      <c r="B78" t="s">
        <v>119</v>
      </c>
      <c r="C78" t="s">
        <v>3</v>
      </c>
      <c r="D78" t="s">
        <v>38</v>
      </c>
      <c r="G78" t="s">
        <v>10</v>
      </c>
      <c r="H78">
        <v>621</v>
      </c>
      <c r="I78">
        <v>689</v>
      </c>
      <c r="J78">
        <v>765</v>
      </c>
      <c r="K78">
        <v>970</v>
      </c>
      <c r="L78" t="s">
        <v>37</v>
      </c>
      <c r="Q78" t="str">
        <f t="shared" si="3"/>
        <v>Castra Group ABC2.1 Projektledare</v>
      </c>
      <c r="R78">
        <f ca="1">IFERROR(ROUNDUP(H78*Admin!$AE$4,0),"FKU")</f>
        <v>689</v>
      </c>
      <c r="S78">
        <f ca="1">IFERROR(ROUNDUP(I78*Admin!$AE$4,0),"FKU")</f>
        <v>764</v>
      </c>
      <c r="T78">
        <f ca="1">IFERROR(ROUNDUP(J78*Admin!$AE$4,0),"FKU")</f>
        <v>849</v>
      </c>
      <c r="U78">
        <f ca="1">IFERROR(ROUNDUP(K78*Admin!$AE$4,0),"FKU")</f>
        <v>1076</v>
      </c>
      <c r="V78" t="str">
        <f>IFERROR(ROUNDUP(L78*Avropsmottagare!$G$4,0),"FKU")</f>
        <v>FKU</v>
      </c>
      <c r="W78">
        <f t="shared" si="4"/>
        <v>0</v>
      </c>
    </row>
    <row r="79" spans="1:23" ht="15" customHeight="1" x14ac:dyDescent="0.35">
      <c r="A79" t="s">
        <v>118</v>
      </c>
      <c r="B79" t="s">
        <v>119</v>
      </c>
      <c r="C79" t="s">
        <v>3</v>
      </c>
      <c r="D79" t="s">
        <v>38</v>
      </c>
      <c r="G79" t="s">
        <v>11</v>
      </c>
      <c r="H79">
        <v>621</v>
      </c>
      <c r="I79">
        <v>689</v>
      </c>
      <c r="J79">
        <v>765</v>
      </c>
      <c r="K79">
        <v>970</v>
      </c>
      <c r="L79" t="s">
        <v>37</v>
      </c>
      <c r="Q79" t="str">
        <f t="shared" si="3"/>
        <v>Castra Group ABC2.2 Teknisk projektledare</v>
      </c>
      <c r="R79">
        <f ca="1">IFERROR(ROUNDUP(H79*Admin!$AE$4,0),"FKU")</f>
        <v>689</v>
      </c>
      <c r="S79">
        <f ca="1">IFERROR(ROUNDUP(I79*Admin!$AE$4,0),"FKU")</f>
        <v>764</v>
      </c>
      <c r="T79">
        <f ca="1">IFERROR(ROUNDUP(J79*Admin!$AE$4,0),"FKU")</f>
        <v>849</v>
      </c>
      <c r="U79">
        <f ca="1">IFERROR(ROUNDUP(K79*Admin!$AE$4,0),"FKU")</f>
        <v>1076</v>
      </c>
      <c r="V79" t="str">
        <f>IFERROR(ROUNDUP(L79*Avropsmottagare!$G$4,0),"FKU")</f>
        <v>FKU</v>
      </c>
      <c r="W79">
        <f t="shared" si="4"/>
        <v>0</v>
      </c>
    </row>
    <row r="80" spans="1:23" ht="15" customHeight="1" x14ac:dyDescent="0.35">
      <c r="A80" t="s">
        <v>118</v>
      </c>
      <c r="B80" t="s">
        <v>119</v>
      </c>
      <c r="C80" t="s">
        <v>3</v>
      </c>
      <c r="D80" t="s">
        <v>38</v>
      </c>
      <c r="G80" t="s">
        <v>109</v>
      </c>
      <c r="H80">
        <v>621</v>
      </c>
      <c r="I80">
        <v>689</v>
      </c>
      <c r="J80">
        <v>765</v>
      </c>
      <c r="K80">
        <v>970</v>
      </c>
      <c r="L80" t="s">
        <v>37</v>
      </c>
      <c r="Q80" t="str">
        <f t="shared" si="3"/>
        <v>Castra Group ABC2.3 Förändringsledare</v>
      </c>
      <c r="R80">
        <f ca="1">IFERROR(ROUNDUP(H80*Admin!$AE$4,0),"FKU")</f>
        <v>689</v>
      </c>
      <c r="S80">
        <f ca="1">IFERROR(ROUNDUP(I80*Admin!$AE$4,0),"FKU")</f>
        <v>764</v>
      </c>
      <c r="T80">
        <f ca="1">IFERROR(ROUNDUP(J80*Admin!$AE$4,0),"FKU")</f>
        <v>849</v>
      </c>
      <c r="U80">
        <f ca="1">IFERROR(ROUNDUP(K80*Admin!$AE$4,0),"FKU")</f>
        <v>1076</v>
      </c>
      <c r="V80" t="str">
        <f>IFERROR(ROUNDUP(L80*Avropsmottagare!$G$4,0),"FKU")</f>
        <v>FKU</v>
      </c>
      <c r="W80">
        <f t="shared" si="4"/>
        <v>0</v>
      </c>
    </row>
    <row r="81" spans="1:23" ht="15" customHeight="1" x14ac:dyDescent="0.35">
      <c r="A81" t="s">
        <v>118</v>
      </c>
      <c r="B81" t="s">
        <v>119</v>
      </c>
      <c r="C81" t="s">
        <v>3</v>
      </c>
      <c r="D81" t="s">
        <v>38</v>
      </c>
      <c r="G81" t="s">
        <v>110</v>
      </c>
      <c r="H81">
        <v>621</v>
      </c>
      <c r="I81">
        <v>689</v>
      </c>
      <c r="J81">
        <v>765</v>
      </c>
      <c r="K81">
        <v>970</v>
      </c>
      <c r="L81" t="s">
        <v>37</v>
      </c>
      <c r="Q81" t="str">
        <f t="shared" si="3"/>
        <v>Castra Group ABC2.4 IT-controller/Compliance manager</v>
      </c>
      <c r="R81">
        <f ca="1">IFERROR(ROUNDUP(H81*Admin!$AE$4,0),"FKU")</f>
        <v>689</v>
      </c>
      <c r="S81">
        <f ca="1">IFERROR(ROUNDUP(I81*Admin!$AE$4,0),"FKU")</f>
        <v>764</v>
      </c>
      <c r="T81">
        <f ca="1">IFERROR(ROUNDUP(J81*Admin!$AE$4,0),"FKU")</f>
        <v>849</v>
      </c>
      <c r="U81">
        <f ca="1">IFERROR(ROUNDUP(K81*Admin!$AE$4,0),"FKU")</f>
        <v>1076</v>
      </c>
      <c r="V81" t="str">
        <f>IFERROR(ROUNDUP(L81*Avropsmottagare!$G$4,0),"FKU")</f>
        <v>FKU</v>
      </c>
      <c r="W81">
        <f t="shared" si="4"/>
        <v>0</v>
      </c>
    </row>
    <row r="82" spans="1:23" ht="15" customHeight="1" x14ac:dyDescent="0.35">
      <c r="A82" t="s">
        <v>118</v>
      </c>
      <c r="B82" t="s">
        <v>119</v>
      </c>
      <c r="C82" t="s">
        <v>3</v>
      </c>
      <c r="D82" t="s">
        <v>39</v>
      </c>
      <c r="G82" t="s">
        <v>111</v>
      </c>
      <c r="H82">
        <v>646</v>
      </c>
      <c r="I82">
        <v>717</v>
      </c>
      <c r="J82">
        <v>796</v>
      </c>
      <c r="K82">
        <v>951</v>
      </c>
      <c r="L82" t="s">
        <v>37</v>
      </c>
      <c r="Q82" t="str">
        <f t="shared" si="3"/>
        <v>Castra Group ABC3.1 Systemutvecklare/Systemintegratör</v>
      </c>
      <c r="R82">
        <f ca="1">IFERROR(ROUNDUP(H82*Admin!$AE$4,0),"FKU")</f>
        <v>717</v>
      </c>
      <c r="S82">
        <f ca="1">IFERROR(ROUNDUP(I82*Admin!$AE$4,0),"FKU")</f>
        <v>795</v>
      </c>
      <c r="T82">
        <f ca="1">IFERROR(ROUNDUP(J82*Admin!$AE$4,0),"FKU")</f>
        <v>883</v>
      </c>
      <c r="U82">
        <f ca="1">IFERROR(ROUNDUP(K82*Admin!$AE$4,0),"FKU")</f>
        <v>1055</v>
      </c>
      <c r="V82" t="str">
        <f>IFERROR(ROUNDUP(L82*Avropsmottagare!$G$4,0),"FKU")</f>
        <v>FKU</v>
      </c>
      <c r="W82">
        <f t="shared" si="4"/>
        <v>0</v>
      </c>
    </row>
    <row r="83" spans="1:23" ht="15" customHeight="1" x14ac:dyDescent="0.35">
      <c r="A83" t="s">
        <v>118</v>
      </c>
      <c r="B83" t="s">
        <v>119</v>
      </c>
      <c r="C83" t="s">
        <v>3</v>
      </c>
      <c r="D83" t="s">
        <v>39</v>
      </c>
      <c r="G83" t="s">
        <v>112</v>
      </c>
      <c r="H83">
        <v>646</v>
      </c>
      <c r="I83">
        <v>717</v>
      </c>
      <c r="J83">
        <v>796</v>
      </c>
      <c r="K83">
        <v>951</v>
      </c>
      <c r="L83" t="s">
        <v>37</v>
      </c>
      <c r="Q83" t="str">
        <f t="shared" si="3"/>
        <v>Castra Group ABC3.2 Systemförvaltare</v>
      </c>
      <c r="R83">
        <f ca="1">IFERROR(ROUNDUP(H83*Admin!$AE$4,0),"FKU")</f>
        <v>717</v>
      </c>
      <c r="S83">
        <f ca="1">IFERROR(ROUNDUP(I83*Admin!$AE$4,0),"FKU")</f>
        <v>795</v>
      </c>
      <c r="T83">
        <f ca="1">IFERROR(ROUNDUP(J83*Admin!$AE$4,0),"FKU")</f>
        <v>883</v>
      </c>
      <c r="U83">
        <f ca="1">IFERROR(ROUNDUP(K83*Admin!$AE$4,0),"FKU")</f>
        <v>1055</v>
      </c>
      <c r="V83" t="str">
        <f>IFERROR(ROUNDUP(L83*Avropsmottagare!$G$4,0),"FKU")</f>
        <v>FKU</v>
      </c>
      <c r="W83">
        <f t="shared" si="4"/>
        <v>0</v>
      </c>
    </row>
    <row r="84" spans="1:23" ht="15" customHeight="1" x14ac:dyDescent="0.35">
      <c r="A84" t="s">
        <v>118</v>
      </c>
      <c r="B84" t="s">
        <v>119</v>
      </c>
      <c r="C84" t="s">
        <v>3</v>
      </c>
      <c r="D84" t="s">
        <v>39</v>
      </c>
      <c r="G84" t="s">
        <v>12</v>
      </c>
      <c r="H84">
        <v>646</v>
      </c>
      <c r="I84">
        <v>717</v>
      </c>
      <c r="J84">
        <v>796</v>
      </c>
      <c r="K84">
        <v>951</v>
      </c>
      <c r="L84" t="s">
        <v>37</v>
      </c>
      <c r="Q84" t="str">
        <f t="shared" si="3"/>
        <v>Castra Group ABC3.3 Tekniker</v>
      </c>
      <c r="R84">
        <f ca="1">IFERROR(ROUNDUP(H84*Admin!$AE$4,0),"FKU")</f>
        <v>717</v>
      </c>
      <c r="S84">
        <f ca="1">IFERROR(ROUNDUP(I84*Admin!$AE$4,0),"FKU")</f>
        <v>795</v>
      </c>
      <c r="T84">
        <f ca="1">IFERROR(ROUNDUP(J84*Admin!$AE$4,0),"FKU")</f>
        <v>883</v>
      </c>
      <c r="U84">
        <f ca="1">IFERROR(ROUNDUP(K84*Admin!$AE$4,0),"FKU")</f>
        <v>1055</v>
      </c>
      <c r="V84" t="str">
        <f>IFERROR(ROUNDUP(L84*Avropsmottagare!$G$4,0),"FKU")</f>
        <v>FKU</v>
      </c>
      <c r="W84">
        <f t="shared" si="4"/>
        <v>0</v>
      </c>
    </row>
    <row r="85" spans="1:23" ht="15" customHeight="1" x14ac:dyDescent="0.35">
      <c r="A85" t="s">
        <v>118</v>
      </c>
      <c r="B85" t="s">
        <v>119</v>
      </c>
      <c r="C85" t="s">
        <v>3</v>
      </c>
      <c r="D85" t="s">
        <v>39</v>
      </c>
      <c r="G85" t="s">
        <v>13</v>
      </c>
      <c r="H85">
        <v>646</v>
      </c>
      <c r="I85">
        <v>717</v>
      </c>
      <c r="J85">
        <v>796</v>
      </c>
      <c r="K85">
        <v>951</v>
      </c>
      <c r="L85" t="s">
        <v>37</v>
      </c>
      <c r="Q85" t="str">
        <f t="shared" si="3"/>
        <v>Castra Group ABC3.4 Testare</v>
      </c>
      <c r="R85">
        <f ca="1">IFERROR(ROUNDUP(H85*Admin!$AE$4,0),"FKU")</f>
        <v>717</v>
      </c>
      <c r="S85">
        <f ca="1">IFERROR(ROUNDUP(I85*Admin!$AE$4,0),"FKU")</f>
        <v>795</v>
      </c>
      <c r="T85">
        <f ca="1">IFERROR(ROUNDUP(J85*Admin!$AE$4,0),"FKU")</f>
        <v>883</v>
      </c>
      <c r="U85">
        <f ca="1">IFERROR(ROUNDUP(K85*Admin!$AE$4,0),"FKU")</f>
        <v>1055</v>
      </c>
      <c r="V85" t="str">
        <f>IFERROR(ROUNDUP(L85*Avropsmottagare!$G$4,0),"FKU")</f>
        <v>FKU</v>
      </c>
      <c r="W85">
        <f t="shared" si="4"/>
        <v>0</v>
      </c>
    </row>
    <row r="86" spans="1:23" ht="15" customHeight="1" x14ac:dyDescent="0.35">
      <c r="A86" t="s">
        <v>118</v>
      </c>
      <c r="B86" t="s">
        <v>119</v>
      </c>
      <c r="C86" t="s">
        <v>3</v>
      </c>
      <c r="D86" t="s">
        <v>113</v>
      </c>
      <c r="G86" t="s">
        <v>40</v>
      </c>
      <c r="H86">
        <v>575</v>
      </c>
      <c r="I86">
        <v>638</v>
      </c>
      <c r="J86">
        <v>708</v>
      </c>
      <c r="K86">
        <v>935</v>
      </c>
      <c r="L86" t="s">
        <v>37</v>
      </c>
      <c r="Q86" t="str">
        <f t="shared" si="3"/>
        <v>Castra Group ABC4.1 Enterprisearkitekt</v>
      </c>
      <c r="R86">
        <f ca="1">IFERROR(ROUNDUP(H86*Admin!$AE$4,0),"FKU")</f>
        <v>638</v>
      </c>
      <c r="S86">
        <f ca="1">IFERROR(ROUNDUP(I86*Admin!$AE$4,0),"FKU")</f>
        <v>708</v>
      </c>
      <c r="T86">
        <f ca="1">IFERROR(ROUNDUP(J86*Admin!$AE$4,0),"FKU")</f>
        <v>785</v>
      </c>
      <c r="U86">
        <f ca="1">IFERROR(ROUNDUP(K86*Admin!$AE$4,0),"FKU")</f>
        <v>1037</v>
      </c>
      <c r="V86" t="str">
        <f>IFERROR(ROUNDUP(L86*Avropsmottagare!$G$4,0),"FKU")</f>
        <v>FKU</v>
      </c>
      <c r="W86">
        <f t="shared" si="4"/>
        <v>0</v>
      </c>
    </row>
    <row r="87" spans="1:23" ht="15" customHeight="1" x14ac:dyDescent="0.35">
      <c r="A87" t="s">
        <v>118</v>
      </c>
      <c r="B87" t="s">
        <v>119</v>
      </c>
      <c r="C87" t="s">
        <v>3</v>
      </c>
      <c r="D87" t="s">
        <v>113</v>
      </c>
      <c r="G87" t="s">
        <v>41</v>
      </c>
      <c r="H87">
        <v>575</v>
      </c>
      <c r="I87">
        <v>638</v>
      </c>
      <c r="J87">
        <v>708</v>
      </c>
      <c r="K87">
        <v>935</v>
      </c>
      <c r="L87" t="s">
        <v>37</v>
      </c>
      <c r="Q87" t="str">
        <f t="shared" si="3"/>
        <v>Castra Group ABC4.2 Verksamhetsarkitekt</v>
      </c>
      <c r="R87">
        <f ca="1">IFERROR(ROUNDUP(H87*Admin!$AE$4,0),"FKU")</f>
        <v>638</v>
      </c>
      <c r="S87">
        <f ca="1">IFERROR(ROUNDUP(I87*Admin!$AE$4,0),"FKU")</f>
        <v>708</v>
      </c>
      <c r="T87">
        <f ca="1">IFERROR(ROUNDUP(J87*Admin!$AE$4,0),"FKU")</f>
        <v>785</v>
      </c>
      <c r="U87">
        <f ca="1">IFERROR(ROUNDUP(K87*Admin!$AE$4,0),"FKU")</f>
        <v>1037</v>
      </c>
      <c r="V87" t="str">
        <f>IFERROR(ROUNDUP(L87*Avropsmottagare!$G$4,0),"FKU")</f>
        <v>FKU</v>
      </c>
      <c r="W87">
        <f t="shared" si="4"/>
        <v>0</v>
      </c>
    </row>
    <row r="88" spans="1:23" ht="15" customHeight="1" x14ac:dyDescent="0.35">
      <c r="A88" t="s">
        <v>118</v>
      </c>
      <c r="B88" t="s">
        <v>119</v>
      </c>
      <c r="C88" t="s">
        <v>3</v>
      </c>
      <c r="D88" t="s">
        <v>113</v>
      </c>
      <c r="G88" t="s">
        <v>42</v>
      </c>
      <c r="H88">
        <v>575</v>
      </c>
      <c r="I88">
        <v>638</v>
      </c>
      <c r="J88">
        <v>708</v>
      </c>
      <c r="K88">
        <v>935</v>
      </c>
      <c r="L88" t="s">
        <v>37</v>
      </c>
      <c r="Q88" t="str">
        <f t="shared" si="3"/>
        <v>Castra Group ABC4.3 Lösningsarkitekt</v>
      </c>
      <c r="R88">
        <f ca="1">IFERROR(ROUNDUP(H88*Admin!$AE$4,0),"FKU")</f>
        <v>638</v>
      </c>
      <c r="S88">
        <f ca="1">IFERROR(ROUNDUP(I88*Admin!$AE$4,0),"FKU")</f>
        <v>708</v>
      </c>
      <c r="T88">
        <f ca="1">IFERROR(ROUNDUP(J88*Admin!$AE$4,0),"FKU")</f>
        <v>785</v>
      </c>
      <c r="U88">
        <f ca="1">IFERROR(ROUNDUP(K88*Admin!$AE$4,0),"FKU")</f>
        <v>1037</v>
      </c>
      <c r="V88" t="str">
        <f>IFERROR(ROUNDUP(L88*Avropsmottagare!$G$4,0),"FKU")</f>
        <v>FKU</v>
      </c>
      <c r="W88">
        <f t="shared" si="4"/>
        <v>0</v>
      </c>
    </row>
    <row r="89" spans="1:23" ht="15" customHeight="1" x14ac:dyDescent="0.35">
      <c r="A89" t="s">
        <v>118</v>
      </c>
      <c r="B89" t="s">
        <v>119</v>
      </c>
      <c r="C89" t="s">
        <v>3</v>
      </c>
      <c r="D89" t="s">
        <v>113</v>
      </c>
      <c r="G89" t="s">
        <v>43</v>
      </c>
      <c r="H89">
        <v>575</v>
      </c>
      <c r="I89">
        <v>638</v>
      </c>
      <c r="J89">
        <v>708</v>
      </c>
      <c r="K89">
        <v>935</v>
      </c>
      <c r="L89" t="s">
        <v>37</v>
      </c>
      <c r="Q89" t="str">
        <f t="shared" si="3"/>
        <v>Castra Group ABC4.4 Mjukvaruarkitekt</v>
      </c>
      <c r="R89">
        <f ca="1">IFERROR(ROUNDUP(H89*Admin!$AE$4,0),"FKU")</f>
        <v>638</v>
      </c>
      <c r="S89">
        <f ca="1">IFERROR(ROUNDUP(I89*Admin!$AE$4,0),"FKU")</f>
        <v>708</v>
      </c>
      <c r="T89">
        <f ca="1">IFERROR(ROUNDUP(J89*Admin!$AE$4,0),"FKU")</f>
        <v>785</v>
      </c>
      <c r="U89">
        <f ca="1">IFERROR(ROUNDUP(K89*Admin!$AE$4,0),"FKU")</f>
        <v>1037</v>
      </c>
      <c r="V89" t="str">
        <f>IFERROR(ROUNDUP(L89*Avropsmottagare!$G$4,0),"FKU")</f>
        <v>FKU</v>
      </c>
      <c r="W89">
        <f t="shared" si="4"/>
        <v>0</v>
      </c>
    </row>
    <row r="90" spans="1:23" ht="15" customHeight="1" x14ac:dyDescent="0.35">
      <c r="A90" t="s">
        <v>118</v>
      </c>
      <c r="B90" t="s">
        <v>119</v>
      </c>
      <c r="C90" t="s">
        <v>3</v>
      </c>
      <c r="D90" t="s">
        <v>113</v>
      </c>
      <c r="G90" t="s">
        <v>44</v>
      </c>
      <c r="H90">
        <v>575</v>
      </c>
      <c r="I90">
        <v>638</v>
      </c>
      <c r="J90">
        <v>708</v>
      </c>
      <c r="K90">
        <v>935</v>
      </c>
      <c r="L90" t="s">
        <v>37</v>
      </c>
      <c r="Q90" t="str">
        <f t="shared" si="3"/>
        <v>Castra Group ABC4.5 Infrastrukturarkitekt</v>
      </c>
      <c r="R90">
        <f ca="1">IFERROR(ROUNDUP(H90*Admin!$AE$4,0),"FKU")</f>
        <v>638</v>
      </c>
      <c r="S90">
        <f ca="1">IFERROR(ROUNDUP(I90*Admin!$AE$4,0),"FKU")</f>
        <v>708</v>
      </c>
      <c r="T90">
        <f ca="1">IFERROR(ROUNDUP(J90*Admin!$AE$4,0),"FKU")</f>
        <v>785</v>
      </c>
      <c r="U90">
        <f ca="1">IFERROR(ROUNDUP(K90*Admin!$AE$4,0),"FKU")</f>
        <v>1037</v>
      </c>
      <c r="V90" t="str">
        <f>IFERROR(ROUNDUP(L90*Avropsmottagare!$G$4,0),"FKU")</f>
        <v>FKU</v>
      </c>
      <c r="W90">
        <f t="shared" si="4"/>
        <v>0</v>
      </c>
    </row>
    <row r="91" spans="1:23" ht="15" customHeight="1" x14ac:dyDescent="0.35">
      <c r="A91" t="s">
        <v>118</v>
      </c>
      <c r="B91" t="s">
        <v>119</v>
      </c>
      <c r="C91" t="s">
        <v>3</v>
      </c>
      <c r="D91" t="s">
        <v>114</v>
      </c>
      <c r="G91" t="s">
        <v>14</v>
      </c>
      <c r="H91">
        <v>414</v>
      </c>
      <c r="I91">
        <v>459</v>
      </c>
      <c r="J91">
        <v>510</v>
      </c>
      <c r="K91">
        <v>728</v>
      </c>
      <c r="L91" t="s">
        <v>37</v>
      </c>
      <c r="Q91" t="str">
        <f t="shared" si="3"/>
        <v>Castra Group ABC5.1 Säkerhetsstrateg/Säkerhetsanalytiker</v>
      </c>
      <c r="R91">
        <f ca="1">IFERROR(ROUNDUP(H91*Admin!$AE$4,0),"FKU")</f>
        <v>459</v>
      </c>
      <c r="S91">
        <f ca="1">IFERROR(ROUNDUP(I91*Admin!$AE$4,0),"FKU")</f>
        <v>509</v>
      </c>
      <c r="T91">
        <f ca="1">IFERROR(ROUNDUP(J91*Admin!$AE$4,0),"FKU")</f>
        <v>566</v>
      </c>
      <c r="U91">
        <f ca="1">IFERROR(ROUNDUP(K91*Admin!$AE$4,0),"FKU")</f>
        <v>808</v>
      </c>
      <c r="V91" t="str">
        <f>IFERROR(ROUNDUP(L91*Avropsmottagare!$G$4,0),"FKU")</f>
        <v>FKU</v>
      </c>
      <c r="W91">
        <f t="shared" si="4"/>
        <v>0</v>
      </c>
    </row>
    <row r="92" spans="1:23" ht="15" customHeight="1" x14ac:dyDescent="0.35">
      <c r="A92" t="s">
        <v>118</v>
      </c>
      <c r="B92" t="s">
        <v>119</v>
      </c>
      <c r="C92" t="s">
        <v>3</v>
      </c>
      <c r="D92" t="s">
        <v>114</v>
      </c>
      <c r="G92" t="s">
        <v>115</v>
      </c>
      <c r="H92">
        <v>414</v>
      </c>
      <c r="I92">
        <v>459</v>
      </c>
      <c r="J92">
        <v>510</v>
      </c>
      <c r="K92">
        <v>728</v>
      </c>
      <c r="L92" t="s">
        <v>37</v>
      </c>
      <c r="Q92" t="str">
        <f t="shared" si="3"/>
        <v>Castra Group ABC5.2 Risk Manager</v>
      </c>
      <c r="R92">
        <f ca="1">IFERROR(ROUNDUP(H92*Admin!$AE$4,0),"FKU")</f>
        <v>459</v>
      </c>
      <c r="S92">
        <f ca="1">IFERROR(ROUNDUP(I92*Admin!$AE$4,0),"FKU")</f>
        <v>509</v>
      </c>
      <c r="T92">
        <f ca="1">IFERROR(ROUNDUP(J92*Admin!$AE$4,0),"FKU")</f>
        <v>566</v>
      </c>
      <c r="U92">
        <f ca="1">IFERROR(ROUNDUP(K92*Admin!$AE$4,0),"FKU")</f>
        <v>808</v>
      </c>
      <c r="V92" t="str">
        <f>IFERROR(ROUNDUP(L92*Avropsmottagare!$G$4,0),"FKU")</f>
        <v>FKU</v>
      </c>
      <c r="W92">
        <f t="shared" si="4"/>
        <v>0</v>
      </c>
    </row>
    <row r="93" spans="1:23" ht="15" customHeight="1" x14ac:dyDescent="0.35">
      <c r="A93" t="s">
        <v>118</v>
      </c>
      <c r="B93" t="s">
        <v>119</v>
      </c>
      <c r="C93" t="s">
        <v>3</v>
      </c>
      <c r="D93" t="s">
        <v>114</v>
      </c>
      <c r="G93" t="s">
        <v>15</v>
      </c>
      <c r="H93">
        <v>414</v>
      </c>
      <c r="I93">
        <v>459</v>
      </c>
      <c r="J93">
        <v>510</v>
      </c>
      <c r="K93">
        <v>728</v>
      </c>
      <c r="L93" t="s">
        <v>37</v>
      </c>
      <c r="Q93" t="str">
        <f t="shared" si="3"/>
        <v>Castra Group ABC5.3 Säkerhetstekniker</v>
      </c>
      <c r="R93">
        <f ca="1">IFERROR(ROUNDUP(H93*Admin!$AE$4,0),"FKU")</f>
        <v>459</v>
      </c>
      <c r="S93">
        <f ca="1">IFERROR(ROUNDUP(I93*Admin!$AE$4,0),"FKU")</f>
        <v>509</v>
      </c>
      <c r="T93">
        <f ca="1">IFERROR(ROUNDUP(J93*Admin!$AE$4,0),"FKU")</f>
        <v>566</v>
      </c>
      <c r="U93">
        <f ca="1">IFERROR(ROUNDUP(K93*Admin!$AE$4,0),"FKU")</f>
        <v>808</v>
      </c>
      <c r="V93" t="str">
        <f>IFERROR(ROUNDUP(L93*Avropsmottagare!$G$4,0),"FKU")</f>
        <v>FKU</v>
      </c>
      <c r="W93">
        <f t="shared" si="4"/>
        <v>0</v>
      </c>
    </row>
    <row r="94" spans="1:23" ht="15" customHeight="1" x14ac:dyDescent="0.35">
      <c r="A94" t="s">
        <v>118</v>
      </c>
      <c r="B94" t="s">
        <v>119</v>
      </c>
      <c r="C94" t="s">
        <v>3</v>
      </c>
      <c r="D94" t="s">
        <v>116</v>
      </c>
      <c r="G94" t="s">
        <v>45</v>
      </c>
      <c r="H94">
        <v>539</v>
      </c>
      <c r="I94">
        <v>598</v>
      </c>
      <c r="J94">
        <v>664</v>
      </c>
      <c r="K94">
        <v>812</v>
      </c>
      <c r="L94" t="s">
        <v>37</v>
      </c>
      <c r="Q94" t="str">
        <f t="shared" si="3"/>
        <v>Castra Group ABC6.1 Webbstrateg</v>
      </c>
      <c r="R94">
        <f ca="1">IFERROR(ROUNDUP(H94*Admin!$AE$4,0),"FKU")</f>
        <v>598</v>
      </c>
      <c r="S94">
        <f ca="1">IFERROR(ROUNDUP(I94*Admin!$AE$4,0),"FKU")</f>
        <v>663</v>
      </c>
      <c r="T94">
        <f ca="1">IFERROR(ROUNDUP(J94*Admin!$AE$4,0),"FKU")</f>
        <v>737</v>
      </c>
      <c r="U94">
        <f ca="1">IFERROR(ROUNDUP(K94*Admin!$AE$4,0),"FKU")</f>
        <v>901</v>
      </c>
      <c r="V94" t="str">
        <f>IFERROR(ROUNDUP(L94*Avropsmottagare!$G$4,0),"FKU")</f>
        <v>FKU</v>
      </c>
      <c r="W94">
        <f t="shared" si="4"/>
        <v>0</v>
      </c>
    </row>
    <row r="95" spans="1:23" ht="15" customHeight="1" x14ac:dyDescent="0.35">
      <c r="A95" t="s">
        <v>118</v>
      </c>
      <c r="B95" t="s">
        <v>119</v>
      </c>
      <c r="C95" t="s">
        <v>3</v>
      </c>
      <c r="D95" t="s">
        <v>116</v>
      </c>
      <c r="G95" t="s">
        <v>117</v>
      </c>
      <c r="H95">
        <v>539</v>
      </c>
      <c r="I95">
        <v>598</v>
      </c>
      <c r="J95">
        <v>664</v>
      </c>
      <c r="K95">
        <v>812</v>
      </c>
      <c r="L95" t="s">
        <v>37</v>
      </c>
      <c r="Q95" t="str">
        <f t="shared" si="3"/>
        <v>Castra Group ABC6.2 Interaktionsdesigner/Tillgänglighetsexpert</v>
      </c>
      <c r="R95">
        <f ca="1">IFERROR(ROUNDUP(H95*Admin!$AE$4,0),"FKU")</f>
        <v>598</v>
      </c>
      <c r="S95">
        <f ca="1">IFERROR(ROUNDUP(I95*Admin!$AE$4,0),"FKU")</f>
        <v>663</v>
      </c>
      <c r="T95">
        <f ca="1">IFERROR(ROUNDUP(J95*Admin!$AE$4,0),"FKU")</f>
        <v>737</v>
      </c>
      <c r="U95">
        <f ca="1">IFERROR(ROUNDUP(K95*Admin!$AE$4,0),"FKU")</f>
        <v>901</v>
      </c>
      <c r="V95" t="str">
        <f>IFERROR(ROUNDUP(L95*Avropsmottagare!$G$4,0),"FKU")</f>
        <v>FKU</v>
      </c>
      <c r="W95">
        <f t="shared" si="4"/>
        <v>0</v>
      </c>
    </row>
    <row r="96" spans="1:23" ht="15" customHeight="1" x14ac:dyDescent="0.35">
      <c r="A96" t="s">
        <v>118</v>
      </c>
      <c r="B96" t="s">
        <v>119</v>
      </c>
      <c r="C96" t="s">
        <v>3</v>
      </c>
      <c r="D96" t="s">
        <v>116</v>
      </c>
      <c r="G96" t="s">
        <v>16</v>
      </c>
      <c r="H96">
        <v>539</v>
      </c>
      <c r="I96">
        <v>598</v>
      </c>
      <c r="J96">
        <v>664</v>
      </c>
      <c r="K96">
        <v>812</v>
      </c>
      <c r="L96" t="s">
        <v>37</v>
      </c>
      <c r="Q96" t="str">
        <f t="shared" si="3"/>
        <v>Castra Group ABC6.3 Grafisk formgivare</v>
      </c>
      <c r="R96">
        <f ca="1">IFERROR(ROUNDUP(H96*Admin!$AE$4,0),"FKU")</f>
        <v>598</v>
      </c>
      <c r="S96">
        <f ca="1">IFERROR(ROUNDUP(I96*Admin!$AE$4,0),"FKU")</f>
        <v>663</v>
      </c>
      <c r="T96">
        <f ca="1">IFERROR(ROUNDUP(J96*Admin!$AE$4,0),"FKU")</f>
        <v>737</v>
      </c>
      <c r="U96">
        <f ca="1">IFERROR(ROUNDUP(K96*Admin!$AE$4,0),"FKU")</f>
        <v>901</v>
      </c>
      <c r="V96" t="str">
        <f>IFERROR(ROUNDUP(L96*Avropsmottagare!$G$4,0),"FKU")</f>
        <v>FKU</v>
      </c>
      <c r="W96">
        <f t="shared" si="4"/>
        <v>0</v>
      </c>
    </row>
    <row r="97" spans="1:23" ht="15" customHeight="1" x14ac:dyDescent="0.35">
      <c r="A97" t="s">
        <v>118</v>
      </c>
      <c r="B97" t="s">
        <v>119</v>
      </c>
      <c r="C97" t="s">
        <v>3</v>
      </c>
      <c r="D97" t="s">
        <v>46</v>
      </c>
      <c r="G97" t="s">
        <v>47</v>
      </c>
      <c r="H97">
        <v>225</v>
      </c>
      <c r="I97">
        <v>250</v>
      </c>
      <c r="J97">
        <v>350</v>
      </c>
      <c r="K97">
        <v>450</v>
      </c>
      <c r="L97" t="s">
        <v>37</v>
      </c>
      <c r="Q97" t="str">
        <f t="shared" si="3"/>
        <v>Castra Group ABC7.1 Teknikstöd – på plats</v>
      </c>
      <c r="R97">
        <f ca="1">IFERROR(ROUNDUP(H97*Admin!$AE$4,0),"FKU")</f>
        <v>250</v>
      </c>
      <c r="S97">
        <f ca="1">IFERROR(ROUNDUP(I97*Admin!$AE$4,0),"FKU")</f>
        <v>278</v>
      </c>
      <c r="T97">
        <f ca="1">IFERROR(ROUNDUP(J97*Admin!$AE$4,0),"FKU")</f>
        <v>389</v>
      </c>
      <c r="U97">
        <f ca="1">IFERROR(ROUNDUP(K97*Admin!$AE$4,0),"FKU")</f>
        <v>499</v>
      </c>
      <c r="V97" t="str">
        <f>IFERROR(ROUNDUP(L97*Avropsmottagare!$G$4,0),"FKU")</f>
        <v>FKU</v>
      </c>
      <c r="W97">
        <f t="shared" si="4"/>
        <v>0</v>
      </c>
    </row>
    <row r="98" spans="1:23" ht="15" customHeight="1" x14ac:dyDescent="0.35">
      <c r="A98" t="s">
        <v>118</v>
      </c>
      <c r="B98" t="s">
        <v>119</v>
      </c>
      <c r="C98" t="s">
        <v>4</v>
      </c>
      <c r="D98" t="s">
        <v>36</v>
      </c>
      <c r="G98" t="s">
        <v>9</v>
      </c>
      <c r="H98">
        <v>608</v>
      </c>
      <c r="I98">
        <v>675</v>
      </c>
      <c r="J98">
        <v>750</v>
      </c>
      <c r="K98">
        <v>930</v>
      </c>
      <c r="L98" t="s">
        <v>37</v>
      </c>
      <c r="Q98" t="str">
        <f t="shared" si="3"/>
        <v>Castra Group ABD1.1 IT- eller Digitaliseringsstrateg</v>
      </c>
      <c r="R98">
        <f ca="1">IFERROR(ROUNDUP(H98*Admin!$AE$4,0),"FKU")</f>
        <v>675</v>
      </c>
      <c r="S98">
        <f ca="1">IFERROR(ROUNDUP(I98*Admin!$AE$4,0),"FKU")</f>
        <v>749</v>
      </c>
      <c r="T98">
        <f ca="1">IFERROR(ROUNDUP(J98*Admin!$AE$4,0),"FKU")</f>
        <v>832</v>
      </c>
      <c r="U98">
        <f ca="1">IFERROR(ROUNDUP(K98*Admin!$AE$4,0),"FKU")</f>
        <v>1032</v>
      </c>
      <c r="V98" t="str">
        <f>IFERROR(ROUNDUP(L98*Avropsmottagare!$G$4,0),"FKU")</f>
        <v>FKU</v>
      </c>
      <c r="W98">
        <f t="shared" si="4"/>
        <v>0</v>
      </c>
    </row>
    <row r="99" spans="1:23" ht="15" customHeight="1" x14ac:dyDescent="0.35">
      <c r="A99" t="s">
        <v>118</v>
      </c>
      <c r="B99" t="s">
        <v>119</v>
      </c>
      <c r="C99" t="s">
        <v>4</v>
      </c>
      <c r="D99" t="s">
        <v>36</v>
      </c>
      <c r="G99" t="s">
        <v>106</v>
      </c>
      <c r="H99">
        <v>608</v>
      </c>
      <c r="I99">
        <v>675</v>
      </c>
      <c r="J99">
        <v>750</v>
      </c>
      <c r="K99">
        <v>930</v>
      </c>
      <c r="L99" t="s">
        <v>37</v>
      </c>
      <c r="Q99" t="str">
        <f t="shared" si="3"/>
        <v>Castra Group ABD1.2 Modelleringsledare/Kravanalytiker</v>
      </c>
      <c r="R99">
        <f ca="1">IFERROR(ROUNDUP(H99*Admin!$AE$4,0),"FKU")</f>
        <v>675</v>
      </c>
      <c r="S99">
        <f ca="1">IFERROR(ROUNDUP(I99*Admin!$AE$4,0),"FKU")</f>
        <v>749</v>
      </c>
      <c r="T99">
        <f ca="1">IFERROR(ROUNDUP(J99*Admin!$AE$4,0),"FKU")</f>
        <v>832</v>
      </c>
      <c r="U99">
        <f ca="1">IFERROR(ROUNDUP(K99*Admin!$AE$4,0),"FKU")</f>
        <v>1032</v>
      </c>
      <c r="V99" t="str">
        <f>IFERROR(ROUNDUP(L99*Avropsmottagare!$G$4,0),"FKU")</f>
        <v>FKU</v>
      </c>
      <c r="W99">
        <f t="shared" si="4"/>
        <v>0</v>
      </c>
    </row>
    <row r="100" spans="1:23" ht="15" customHeight="1" x14ac:dyDescent="0.35">
      <c r="A100" t="s">
        <v>118</v>
      </c>
      <c r="B100" t="s">
        <v>119</v>
      </c>
      <c r="C100" t="s">
        <v>4</v>
      </c>
      <c r="D100" t="s">
        <v>36</v>
      </c>
      <c r="G100" t="s">
        <v>107</v>
      </c>
      <c r="H100">
        <v>608</v>
      </c>
      <c r="I100">
        <v>675</v>
      </c>
      <c r="J100">
        <v>750</v>
      </c>
      <c r="K100">
        <v>930</v>
      </c>
      <c r="L100" t="s">
        <v>37</v>
      </c>
      <c r="Q100" t="str">
        <f t="shared" si="3"/>
        <v>Castra Group ABD1.3 Metodstöd</v>
      </c>
      <c r="R100">
        <f ca="1">IFERROR(ROUNDUP(H100*Admin!$AE$4,0),"FKU")</f>
        <v>675</v>
      </c>
      <c r="S100">
        <f ca="1">IFERROR(ROUNDUP(I100*Admin!$AE$4,0),"FKU")</f>
        <v>749</v>
      </c>
      <c r="T100">
        <f ca="1">IFERROR(ROUNDUP(J100*Admin!$AE$4,0),"FKU")</f>
        <v>832</v>
      </c>
      <c r="U100">
        <f ca="1">IFERROR(ROUNDUP(K100*Admin!$AE$4,0),"FKU")</f>
        <v>1032</v>
      </c>
      <c r="V100" t="str">
        <f>IFERROR(ROUNDUP(L100*Avropsmottagare!$G$4,0),"FKU")</f>
        <v>FKU</v>
      </c>
      <c r="W100">
        <f t="shared" si="4"/>
        <v>0</v>
      </c>
    </row>
    <row r="101" spans="1:23" ht="15" customHeight="1" x14ac:dyDescent="0.35">
      <c r="A101" t="s">
        <v>118</v>
      </c>
      <c r="B101" t="s">
        <v>119</v>
      </c>
      <c r="C101" t="s">
        <v>4</v>
      </c>
      <c r="D101" t="s">
        <v>36</v>
      </c>
      <c r="G101" t="s">
        <v>108</v>
      </c>
      <c r="H101">
        <v>608</v>
      </c>
      <c r="I101">
        <v>675</v>
      </c>
      <c r="J101">
        <v>750</v>
      </c>
      <c r="K101">
        <v>930</v>
      </c>
      <c r="L101" t="s">
        <v>37</v>
      </c>
      <c r="Q101" t="str">
        <f t="shared" si="3"/>
        <v>Castra Group ABD1.4 Hållbarhetsstrateg inom IT</v>
      </c>
      <c r="R101">
        <f ca="1">IFERROR(ROUNDUP(H101*Admin!$AE$4,0),"FKU")</f>
        <v>675</v>
      </c>
      <c r="S101">
        <f ca="1">IFERROR(ROUNDUP(I101*Admin!$AE$4,0),"FKU")</f>
        <v>749</v>
      </c>
      <c r="T101">
        <f ca="1">IFERROR(ROUNDUP(J101*Admin!$AE$4,0),"FKU")</f>
        <v>832</v>
      </c>
      <c r="U101">
        <f ca="1">IFERROR(ROUNDUP(K101*Admin!$AE$4,0),"FKU")</f>
        <v>1032</v>
      </c>
      <c r="V101" t="str">
        <f>IFERROR(ROUNDUP(L101*Avropsmottagare!$G$4,0),"FKU")</f>
        <v>FKU</v>
      </c>
      <c r="W101">
        <f t="shared" si="4"/>
        <v>0</v>
      </c>
    </row>
    <row r="102" spans="1:23" ht="15" customHeight="1" x14ac:dyDescent="0.35">
      <c r="A102" t="s">
        <v>118</v>
      </c>
      <c r="B102" t="s">
        <v>119</v>
      </c>
      <c r="C102" t="s">
        <v>4</v>
      </c>
      <c r="D102" t="s">
        <v>38</v>
      </c>
      <c r="G102" t="s">
        <v>10</v>
      </c>
      <c r="H102">
        <v>621</v>
      </c>
      <c r="I102">
        <v>689</v>
      </c>
      <c r="J102">
        <v>765</v>
      </c>
      <c r="K102">
        <v>970</v>
      </c>
      <c r="L102" t="s">
        <v>37</v>
      </c>
      <c r="Q102" t="str">
        <f t="shared" si="3"/>
        <v>Castra Group ABD2.1 Projektledare</v>
      </c>
      <c r="R102">
        <f ca="1">IFERROR(ROUNDUP(H102*Admin!$AE$4,0),"FKU")</f>
        <v>689</v>
      </c>
      <c r="S102">
        <f ca="1">IFERROR(ROUNDUP(I102*Admin!$AE$4,0),"FKU")</f>
        <v>764</v>
      </c>
      <c r="T102">
        <f ca="1">IFERROR(ROUNDUP(J102*Admin!$AE$4,0),"FKU")</f>
        <v>849</v>
      </c>
      <c r="U102">
        <f ca="1">IFERROR(ROUNDUP(K102*Admin!$AE$4,0),"FKU")</f>
        <v>1076</v>
      </c>
      <c r="V102" t="str">
        <f>IFERROR(ROUNDUP(L102*Avropsmottagare!$G$4,0),"FKU")</f>
        <v>FKU</v>
      </c>
      <c r="W102">
        <f t="shared" si="4"/>
        <v>0</v>
      </c>
    </row>
    <row r="103" spans="1:23" ht="15" customHeight="1" x14ac:dyDescent="0.35">
      <c r="A103" t="s">
        <v>118</v>
      </c>
      <c r="B103" t="s">
        <v>119</v>
      </c>
      <c r="C103" t="s">
        <v>4</v>
      </c>
      <c r="D103" t="s">
        <v>38</v>
      </c>
      <c r="G103" t="s">
        <v>11</v>
      </c>
      <c r="H103">
        <v>621</v>
      </c>
      <c r="I103">
        <v>689</v>
      </c>
      <c r="J103">
        <v>765</v>
      </c>
      <c r="K103">
        <v>970</v>
      </c>
      <c r="L103" t="s">
        <v>37</v>
      </c>
      <c r="Q103" t="str">
        <f t="shared" si="3"/>
        <v>Castra Group ABD2.2 Teknisk projektledare</v>
      </c>
      <c r="R103">
        <f ca="1">IFERROR(ROUNDUP(H103*Admin!$AE$4,0),"FKU")</f>
        <v>689</v>
      </c>
      <c r="S103">
        <f ca="1">IFERROR(ROUNDUP(I103*Admin!$AE$4,0),"FKU")</f>
        <v>764</v>
      </c>
      <c r="T103">
        <f ca="1">IFERROR(ROUNDUP(J103*Admin!$AE$4,0),"FKU")</f>
        <v>849</v>
      </c>
      <c r="U103">
        <f ca="1">IFERROR(ROUNDUP(K103*Admin!$AE$4,0),"FKU")</f>
        <v>1076</v>
      </c>
      <c r="V103" t="str">
        <f>IFERROR(ROUNDUP(L103*Avropsmottagare!$G$4,0),"FKU")</f>
        <v>FKU</v>
      </c>
      <c r="W103">
        <f t="shared" si="4"/>
        <v>0</v>
      </c>
    </row>
    <row r="104" spans="1:23" ht="15" customHeight="1" x14ac:dyDescent="0.35">
      <c r="A104" t="s">
        <v>118</v>
      </c>
      <c r="B104" t="s">
        <v>119</v>
      </c>
      <c r="C104" t="s">
        <v>4</v>
      </c>
      <c r="D104" t="s">
        <v>38</v>
      </c>
      <c r="G104" t="s">
        <v>109</v>
      </c>
      <c r="H104">
        <v>621</v>
      </c>
      <c r="I104">
        <v>689</v>
      </c>
      <c r="J104">
        <v>765</v>
      </c>
      <c r="K104">
        <v>970</v>
      </c>
      <c r="L104" t="s">
        <v>37</v>
      </c>
      <c r="Q104" t="str">
        <f t="shared" si="3"/>
        <v>Castra Group ABD2.3 Förändringsledare</v>
      </c>
      <c r="R104">
        <f ca="1">IFERROR(ROUNDUP(H104*Admin!$AE$4,0),"FKU")</f>
        <v>689</v>
      </c>
      <c r="S104">
        <f ca="1">IFERROR(ROUNDUP(I104*Admin!$AE$4,0),"FKU")</f>
        <v>764</v>
      </c>
      <c r="T104">
        <f ca="1">IFERROR(ROUNDUP(J104*Admin!$AE$4,0),"FKU")</f>
        <v>849</v>
      </c>
      <c r="U104">
        <f ca="1">IFERROR(ROUNDUP(K104*Admin!$AE$4,0),"FKU")</f>
        <v>1076</v>
      </c>
      <c r="V104" t="str">
        <f>IFERROR(ROUNDUP(L104*Avropsmottagare!$G$4,0),"FKU")</f>
        <v>FKU</v>
      </c>
      <c r="W104">
        <f t="shared" si="4"/>
        <v>0</v>
      </c>
    </row>
    <row r="105" spans="1:23" ht="15" customHeight="1" x14ac:dyDescent="0.35">
      <c r="A105" t="s">
        <v>118</v>
      </c>
      <c r="B105" t="s">
        <v>119</v>
      </c>
      <c r="C105" t="s">
        <v>4</v>
      </c>
      <c r="D105" t="s">
        <v>38</v>
      </c>
      <c r="G105" t="s">
        <v>110</v>
      </c>
      <c r="H105">
        <v>621</v>
      </c>
      <c r="I105">
        <v>689</v>
      </c>
      <c r="J105">
        <v>765</v>
      </c>
      <c r="K105">
        <v>970</v>
      </c>
      <c r="L105" t="s">
        <v>37</v>
      </c>
      <c r="Q105" t="str">
        <f t="shared" si="3"/>
        <v>Castra Group ABD2.4 IT-controller/Compliance manager</v>
      </c>
      <c r="R105">
        <f ca="1">IFERROR(ROUNDUP(H105*Admin!$AE$4,0),"FKU")</f>
        <v>689</v>
      </c>
      <c r="S105">
        <f ca="1">IFERROR(ROUNDUP(I105*Admin!$AE$4,0),"FKU")</f>
        <v>764</v>
      </c>
      <c r="T105">
        <f ca="1">IFERROR(ROUNDUP(J105*Admin!$AE$4,0),"FKU")</f>
        <v>849</v>
      </c>
      <c r="U105">
        <f ca="1">IFERROR(ROUNDUP(K105*Admin!$AE$4,0),"FKU")</f>
        <v>1076</v>
      </c>
      <c r="V105" t="str">
        <f>IFERROR(ROUNDUP(L105*Avropsmottagare!$G$4,0),"FKU")</f>
        <v>FKU</v>
      </c>
      <c r="W105">
        <f t="shared" si="4"/>
        <v>0</v>
      </c>
    </row>
    <row r="106" spans="1:23" ht="15" customHeight="1" x14ac:dyDescent="0.35">
      <c r="A106" t="s">
        <v>118</v>
      </c>
      <c r="B106" t="s">
        <v>119</v>
      </c>
      <c r="C106" t="s">
        <v>4</v>
      </c>
      <c r="D106" t="s">
        <v>39</v>
      </c>
      <c r="G106" t="s">
        <v>111</v>
      </c>
      <c r="H106">
        <v>646</v>
      </c>
      <c r="I106">
        <v>717</v>
      </c>
      <c r="J106">
        <v>796</v>
      </c>
      <c r="K106">
        <v>951</v>
      </c>
      <c r="L106" t="s">
        <v>37</v>
      </c>
      <c r="Q106" t="str">
        <f t="shared" si="3"/>
        <v>Castra Group ABD3.1 Systemutvecklare/Systemintegratör</v>
      </c>
      <c r="R106">
        <f ca="1">IFERROR(ROUNDUP(H106*Admin!$AE$4,0),"FKU")</f>
        <v>717</v>
      </c>
      <c r="S106">
        <f ca="1">IFERROR(ROUNDUP(I106*Admin!$AE$4,0),"FKU")</f>
        <v>795</v>
      </c>
      <c r="T106">
        <f ca="1">IFERROR(ROUNDUP(J106*Admin!$AE$4,0),"FKU")</f>
        <v>883</v>
      </c>
      <c r="U106">
        <f ca="1">IFERROR(ROUNDUP(K106*Admin!$AE$4,0),"FKU")</f>
        <v>1055</v>
      </c>
      <c r="V106" t="str">
        <f>IFERROR(ROUNDUP(L106*Avropsmottagare!$G$4,0),"FKU")</f>
        <v>FKU</v>
      </c>
      <c r="W106">
        <f t="shared" si="4"/>
        <v>0</v>
      </c>
    </row>
    <row r="107" spans="1:23" ht="15" customHeight="1" x14ac:dyDescent="0.35">
      <c r="A107" t="s">
        <v>118</v>
      </c>
      <c r="B107" t="s">
        <v>119</v>
      </c>
      <c r="C107" t="s">
        <v>4</v>
      </c>
      <c r="D107" t="s">
        <v>39</v>
      </c>
      <c r="G107" t="s">
        <v>112</v>
      </c>
      <c r="H107">
        <v>646</v>
      </c>
      <c r="I107">
        <v>717</v>
      </c>
      <c r="J107">
        <v>796</v>
      </c>
      <c r="K107">
        <v>951</v>
      </c>
      <c r="L107" t="s">
        <v>37</v>
      </c>
      <c r="Q107" t="str">
        <f t="shared" si="3"/>
        <v>Castra Group ABD3.2 Systemförvaltare</v>
      </c>
      <c r="R107">
        <f ca="1">IFERROR(ROUNDUP(H107*Admin!$AE$4,0),"FKU")</f>
        <v>717</v>
      </c>
      <c r="S107">
        <f ca="1">IFERROR(ROUNDUP(I107*Admin!$AE$4,0),"FKU")</f>
        <v>795</v>
      </c>
      <c r="T107">
        <f ca="1">IFERROR(ROUNDUP(J107*Admin!$AE$4,0),"FKU")</f>
        <v>883</v>
      </c>
      <c r="U107">
        <f ca="1">IFERROR(ROUNDUP(K107*Admin!$AE$4,0),"FKU")</f>
        <v>1055</v>
      </c>
      <c r="V107" t="str">
        <f>IFERROR(ROUNDUP(L107*Avropsmottagare!$G$4,0),"FKU")</f>
        <v>FKU</v>
      </c>
      <c r="W107">
        <f t="shared" si="4"/>
        <v>0</v>
      </c>
    </row>
    <row r="108" spans="1:23" ht="15" customHeight="1" x14ac:dyDescent="0.35">
      <c r="A108" t="s">
        <v>118</v>
      </c>
      <c r="B108" t="s">
        <v>119</v>
      </c>
      <c r="C108" t="s">
        <v>4</v>
      </c>
      <c r="D108" t="s">
        <v>39</v>
      </c>
      <c r="G108" t="s">
        <v>12</v>
      </c>
      <c r="H108">
        <v>646</v>
      </c>
      <c r="I108">
        <v>717</v>
      </c>
      <c r="J108">
        <v>796</v>
      </c>
      <c r="K108">
        <v>951</v>
      </c>
      <c r="L108" t="s">
        <v>37</v>
      </c>
      <c r="Q108" t="str">
        <f t="shared" si="3"/>
        <v>Castra Group ABD3.3 Tekniker</v>
      </c>
      <c r="R108">
        <f ca="1">IFERROR(ROUNDUP(H108*Admin!$AE$4,0),"FKU")</f>
        <v>717</v>
      </c>
      <c r="S108">
        <f ca="1">IFERROR(ROUNDUP(I108*Admin!$AE$4,0),"FKU")</f>
        <v>795</v>
      </c>
      <c r="T108">
        <f ca="1">IFERROR(ROUNDUP(J108*Admin!$AE$4,0),"FKU")</f>
        <v>883</v>
      </c>
      <c r="U108">
        <f ca="1">IFERROR(ROUNDUP(K108*Admin!$AE$4,0),"FKU")</f>
        <v>1055</v>
      </c>
      <c r="V108" t="str">
        <f>IFERROR(ROUNDUP(L108*Avropsmottagare!$G$4,0),"FKU")</f>
        <v>FKU</v>
      </c>
      <c r="W108">
        <f t="shared" si="4"/>
        <v>0</v>
      </c>
    </row>
    <row r="109" spans="1:23" ht="15" customHeight="1" x14ac:dyDescent="0.35">
      <c r="A109" t="s">
        <v>118</v>
      </c>
      <c r="B109" t="s">
        <v>119</v>
      </c>
      <c r="C109" t="s">
        <v>4</v>
      </c>
      <c r="D109" t="s">
        <v>39</v>
      </c>
      <c r="G109" t="s">
        <v>13</v>
      </c>
      <c r="H109">
        <v>646</v>
      </c>
      <c r="I109">
        <v>717</v>
      </c>
      <c r="J109">
        <v>796</v>
      </c>
      <c r="K109">
        <v>951</v>
      </c>
      <c r="L109" t="s">
        <v>37</v>
      </c>
      <c r="Q109" t="str">
        <f t="shared" si="3"/>
        <v>Castra Group ABD3.4 Testare</v>
      </c>
      <c r="R109">
        <f ca="1">IFERROR(ROUNDUP(H109*Admin!$AE$4,0),"FKU")</f>
        <v>717</v>
      </c>
      <c r="S109">
        <f ca="1">IFERROR(ROUNDUP(I109*Admin!$AE$4,0),"FKU")</f>
        <v>795</v>
      </c>
      <c r="T109">
        <f ca="1">IFERROR(ROUNDUP(J109*Admin!$AE$4,0),"FKU")</f>
        <v>883</v>
      </c>
      <c r="U109">
        <f ca="1">IFERROR(ROUNDUP(K109*Admin!$AE$4,0),"FKU")</f>
        <v>1055</v>
      </c>
      <c r="V109" t="str">
        <f>IFERROR(ROUNDUP(L109*Avropsmottagare!$G$4,0),"FKU")</f>
        <v>FKU</v>
      </c>
      <c r="W109">
        <f t="shared" si="4"/>
        <v>0</v>
      </c>
    </row>
    <row r="110" spans="1:23" ht="15" customHeight="1" x14ac:dyDescent="0.35">
      <c r="A110" t="s">
        <v>118</v>
      </c>
      <c r="B110" t="s">
        <v>119</v>
      </c>
      <c r="C110" t="s">
        <v>4</v>
      </c>
      <c r="D110" t="s">
        <v>113</v>
      </c>
      <c r="G110" t="s">
        <v>40</v>
      </c>
      <c r="H110">
        <v>575</v>
      </c>
      <c r="I110">
        <v>638</v>
      </c>
      <c r="J110">
        <v>708</v>
      </c>
      <c r="K110">
        <v>935</v>
      </c>
      <c r="L110" t="s">
        <v>37</v>
      </c>
      <c r="Q110" t="str">
        <f t="shared" si="3"/>
        <v>Castra Group ABD4.1 Enterprisearkitekt</v>
      </c>
      <c r="R110">
        <f ca="1">IFERROR(ROUNDUP(H110*Admin!$AE$4,0),"FKU")</f>
        <v>638</v>
      </c>
      <c r="S110">
        <f ca="1">IFERROR(ROUNDUP(I110*Admin!$AE$4,0),"FKU")</f>
        <v>708</v>
      </c>
      <c r="T110">
        <f ca="1">IFERROR(ROUNDUP(J110*Admin!$AE$4,0),"FKU")</f>
        <v>785</v>
      </c>
      <c r="U110">
        <f ca="1">IFERROR(ROUNDUP(K110*Admin!$AE$4,0),"FKU")</f>
        <v>1037</v>
      </c>
      <c r="V110" t="str">
        <f>IFERROR(ROUNDUP(L110*Avropsmottagare!$G$4,0),"FKU")</f>
        <v>FKU</v>
      </c>
      <c r="W110">
        <f t="shared" si="4"/>
        <v>0</v>
      </c>
    </row>
    <row r="111" spans="1:23" ht="15" customHeight="1" x14ac:dyDescent="0.35">
      <c r="A111" t="s">
        <v>118</v>
      </c>
      <c r="B111" t="s">
        <v>119</v>
      </c>
      <c r="C111" t="s">
        <v>4</v>
      </c>
      <c r="D111" t="s">
        <v>113</v>
      </c>
      <c r="G111" t="s">
        <v>41</v>
      </c>
      <c r="H111">
        <v>575</v>
      </c>
      <c r="I111">
        <v>638</v>
      </c>
      <c r="J111">
        <v>708</v>
      </c>
      <c r="K111">
        <v>935</v>
      </c>
      <c r="L111" t="s">
        <v>37</v>
      </c>
      <c r="Q111" t="str">
        <f t="shared" si="3"/>
        <v>Castra Group ABD4.2 Verksamhetsarkitekt</v>
      </c>
      <c r="R111">
        <f ca="1">IFERROR(ROUNDUP(H111*Admin!$AE$4,0),"FKU")</f>
        <v>638</v>
      </c>
      <c r="S111">
        <f ca="1">IFERROR(ROUNDUP(I111*Admin!$AE$4,0),"FKU")</f>
        <v>708</v>
      </c>
      <c r="T111">
        <f ca="1">IFERROR(ROUNDUP(J111*Admin!$AE$4,0),"FKU")</f>
        <v>785</v>
      </c>
      <c r="U111">
        <f ca="1">IFERROR(ROUNDUP(K111*Admin!$AE$4,0),"FKU")</f>
        <v>1037</v>
      </c>
      <c r="V111" t="str">
        <f>IFERROR(ROUNDUP(L111*Avropsmottagare!$G$4,0),"FKU")</f>
        <v>FKU</v>
      </c>
      <c r="W111">
        <f t="shared" si="4"/>
        <v>0</v>
      </c>
    </row>
    <row r="112" spans="1:23" ht="15" customHeight="1" x14ac:dyDescent="0.35">
      <c r="A112" t="s">
        <v>118</v>
      </c>
      <c r="B112" t="s">
        <v>119</v>
      </c>
      <c r="C112" t="s">
        <v>4</v>
      </c>
      <c r="D112" t="s">
        <v>113</v>
      </c>
      <c r="G112" t="s">
        <v>42</v>
      </c>
      <c r="H112">
        <v>575</v>
      </c>
      <c r="I112">
        <v>638</v>
      </c>
      <c r="J112">
        <v>708</v>
      </c>
      <c r="K112">
        <v>935</v>
      </c>
      <c r="L112" t="s">
        <v>37</v>
      </c>
      <c r="Q112" t="str">
        <f t="shared" si="3"/>
        <v>Castra Group ABD4.3 Lösningsarkitekt</v>
      </c>
      <c r="R112">
        <f ca="1">IFERROR(ROUNDUP(H112*Admin!$AE$4,0),"FKU")</f>
        <v>638</v>
      </c>
      <c r="S112">
        <f ca="1">IFERROR(ROUNDUP(I112*Admin!$AE$4,0),"FKU")</f>
        <v>708</v>
      </c>
      <c r="T112">
        <f ca="1">IFERROR(ROUNDUP(J112*Admin!$AE$4,0),"FKU")</f>
        <v>785</v>
      </c>
      <c r="U112">
        <f ca="1">IFERROR(ROUNDUP(K112*Admin!$AE$4,0),"FKU")</f>
        <v>1037</v>
      </c>
      <c r="V112" t="str">
        <f>IFERROR(ROUNDUP(L112*Avropsmottagare!$G$4,0),"FKU")</f>
        <v>FKU</v>
      </c>
      <c r="W112">
        <f t="shared" si="4"/>
        <v>0</v>
      </c>
    </row>
    <row r="113" spans="1:23" ht="15" customHeight="1" x14ac:dyDescent="0.35">
      <c r="A113" t="s">
        <v>118</v>
      </c>
      <c r="B113" t="s">
        <v>119</v>
      </c>
      <c r="C113" t="s">
        <v>4</v>
      </c>
      <c r="D113" t="s">
        <v>113</v>
      </c>
      <c r="G113" t="s">
        <v>43</v>
      </c>
      <c r="H113">
        <v>575</v>
      </c>
      <c r="I113">
        <v>638</v>
      </c>
      <c r="J113">
        <v>708</v>
      </c>
      <c r="K113">
        <v>935</v>
      </c>
      <c r="L113" t="s">
        <v>37</v>
      </c>
      <c r="Q113" t="str">
        <f t="shared" si="3"/>
        <v>Castra Group ABD4.4 Mjukvaruarkitekt</v>
      </c>
      <c r="R113">
        <f ca="1">IFERROR(ROUNDUP(H113*Admin!$AE$4,0),"FKU")</f>
        <v>638</v>
      </c>
      <c r="S113">
        <f ca="1">IFERROR(ROUNDUP(I113*Admin!$AE$4,0),"FKU")</f>
        <v>708</v>
      </c>
      <c r="T113">
        <f ca="1">IFERROR(ROUNDUP(J113*Admin!$AE$4,0),"FKU")</f>
        <v>785</v>
      </c>
      <c r="U113">
        <f ca="1">IFERROR(ROUNDUP(K113*Admin!$AE$4,0),"FKU")</f>
        <v>1037</v>
      </c>
      <c r="V113" t="str">
        <f>IFERROR(ROUNDUP(L113*Avropsmottagare!$G$4,0),"FKU")</f>
        <v>FKU</v>
      </c>
      <c r="W113">
        <f t="shared" si="4"/>
        <v>0</v>
      </c>
    </row>
    <row r="114" spans="1:23" ht="15" customHeight="1" x14ac:dyDescent="0.35">
      <c r="A114" t="s">
        <v>118</v>
      </c>
      <c r="B114" t="s">
        <v>119</v>
      </c>
      <c r="C114" t="s">
        <v>4</v>
      </c>
      <c r="D114" t="s">
        <v>113</v>
      </c>
      <c r="G114" t="s">
        <v>44</v>
      </c>
      <c r="H114">
        <v>575</v>
      </c>
      <c r="I114">
        <v>638</v>
      </c>
      <c r="J114">
        <v>708</v>
      </c>
      <c r="K114">
        <v>935</v>
      </c>
      <c r="L114" t="s">
        <v>37</v>
      </c>
      <c r="Q114" t="str">
        <f t="shared" si="3"/>
        <v>Castra Group ABD4.5 Infrastrukturarkitekt</v>
      </c>
      <c r="R114">
        <f ca="1">IFERROR(ROUNDUP(H114*Admin!$AE$4,0),"FKU")</f>
        <v>638</v>
      </c>
      <c r="S114">
        <f ca="1">IFERROR(ROUNDUP(I114*Admin!$AE$4,0),"FKU")</f>
        <v>708</v>
      </c>
      <c r="T114">
        <f ca="1">IFERROR(ROUNDUP(J114*Admin!$AE$4,0),"FKU")</f>
        <v>785</v>
      </c>
      <c r="U114">
        <f ca="1">IFERROR(ROUNDUP(K114*Admin!$AE$4,0),"FKU")</f>
        <v>1037</v>
      </c>
      <c r="V114" t="str">
        <f>IFERROR(ROUNDUP(L114*Avropsmottagare!$G$4,0),"FKU")</f>
        <v>FKU</v>
      </c>
      <c r="W114">
        <f t="shared" si="4"/>
        <v>0</v>
      </c>
    </row>
    <row r="115" spans="1:23" ht="15" customHeight="1" x14ac:dyDescent="0.35">
      <c r="A115" t="s">
        <v>118</v>
      </c>
      <c r="B115" t="s">
        <v>119</v>
      </c>
      <c r="C115" t="s">
        <v>4</v>
      </c>
      <c r="D115" t="s">
        <v>114</v>
      </c>
      <c r="G115" t="s">
        <v>14</v>
      </c>
      <c r="H115">
        <v>414</v>
      </c>
      <c r="I115">
        <v>459</v>
      </c>
      <c r="J115">
        <v>510</v>
      </c>
      <c r="K115">
        <v>728</v>
      </c>
      <c r="L115" t="s">
        <v>37</v>
      </c>
      <c r="Q115" t="str">
        <f t="shared" si="3"/>
        <v>Castra Group ABD5.1 Säkerhetsstrateg/Säkerhetsanalytiker</v>
      </c>
      <c r="R115">
        <f ca="1">IFERROR(ROUNDUP(H115*Admin!$AE$4,0),"FKU")</f>
        <v>459</v>
      </c>
      <c r="S115">
        <f ca="1">IFERROR(ROUNDUP(I115*Admin!$AE$4,0),"FKU")</f>
        <v>509</v>
      </c>
      <c r="T115">
        <f ca="1">IFERROR(ROUNDUP(J115*Admin!$AE$4,0),"FKU")</f>
        <v>566</v>
      </c>
      <c r="U115">
        <f ca="1">IFERROR(ROUNDUP(K115*Admin!$AE$4,0),"FKU")</f>
        <v>808</v>
      </c>
      <c r="V115" t="str">
        <f>IFERROR(ROUNDUP(L115*Avropsmottagare!$G$4,0),"FKU")</f>
        <v>FKU</v>
      </c>
      <c r="W115">
        <f t="shared" si="4"/>
        <v>0</v>
      </c>
    </row>
    <row r="116" spans="1:23" ht="15" customHeight="1" x14ac:dyDescent="0.35">
      <c r="A116" t="s">
        <v>118</v>
      </c>
      <c r="B116" t="s">
        <v>119</v>
      </c>
      <c r="C116" t="s">
        <v>4</v>
      </c>
      <c r="D116" t="s">
        <v>114</v>
      </c>
      <c r="G116" t="s">
        <v>115</v>
      </c>
      <c r="H116">
        <v>414</v>
      </c>
      <c r="I116">
        <v>459</v>
      </c>
      <c r="J116">
        <v>510</v>
      </c>
      <c r="K116">
        <v>728</v>
      </c>
      <c r="L116" t="s">
        <v>37</v>
      </c>
      <c r="Q116" t="str">
        <f t="shared" si="3"/>
        <v>Castra Group ABD5.2 Risk Manager</v>
      </c>
      <c r="R116">
        <f ca="1">IFERROR(ROUNDUP(H116*Admin!$AE$4,0),"FKU")</f>
        <v>459</v>
      </c>
      <c r="S116">
        <f ca="1">IFERROR(ROUNDUP(I116*Admin!$AE$4,0),"FKU")</f>
        <v>509</v>
      </c>
      <c r="T116">
        <f ca="1">IFERROR(ROUNDUP(J116*Admin!$AE$4,0),"FKU")</f>
        <v>566</v>
      </c>
      <c r="U116">
        <f ca="1">IFERROR(ROUNDUP(K116*Admin!$AE$4,0),"FKU")</f>
        <v>808</v>
      </c>
      <c r="V116" t="str">
        <f>IFERROR(ROUNDUP(L116*Avropsmottagare!$G$4,0),"FKU")</f>
        <v>FKU</v>
      </c>
      <c r="W116">
        <f t="shared" si="4"/>
        <v>0</v>
      </c>
    </row>
    <row r="117" spans="1:23" ht="15" customHeight="1" x14ac:dyDescent="0.35">
      <c r="A117" t="s">
        <v>118</v>
      </c>
      <c r="B117" t="s">
        <v>119</v>
      </c>
      <c r="C117" t="s">
        <v>4</v>
      </c>
      <c r="D117" t="s">
        <v>114</v>
      </c>
      <c r="G117" t="s">
        <v>15</v>
      </c>
      <c r="H117">
        <v>414</v>
      </c>
      <c r="I117">
        <v>459</v>
      </c>
      <c r="J117">
        <v>510</v>
      </c>
      <c r="K117">
        <v>728</v>
      </c>
      <c r="L117" t="s">
        <v>37</v>
      </c>
      <c r="Q117" t="str">
        <f t="shared" si="3"/>
        <v>Castra Group ABD5.3 Säkerhetstekniker</v>
      </c>
      <c r="R117">
        <f ca="1">IFERROR(ROUNDUP(H117*Admin!$AE$4,0),"FKU")</f>
        <v>459</v>
      </c>
      <c r="S117">
        <f ca="1">IFERROR(ROUNDUP(I117*Admin!$AE$4,0),"FKU")</f>
        <v>509</v>
      </c>
      <c r="T117">
        <f ca="1">IFERROR(ROUNDUP(J117*Admin!$AE$4,0),"FKU")</f>
        <v>566</v>
      </c>
      <c r="U117">
        <f ca="1">IFERROR(ROUNDUP(K117*Admin!$AE$4,0),"FKU")</f>
        <v>808</v>
      </c>
      <c r="V117" t="str">
        <f>IFERROR(ROUNDUP(L117*Avropsmottagare!$G$4,0),"FKU")</f>
        <v>FKU</v>
      </c>
      <c r="W117">
        <f t="shared" si="4"/>
        <v>0</v>
      </c>
    </row>
    <row r="118" spans="1:23" ht="15" customHeight="1" x14ac:dyDescent="0.35">
      <c r="A118" t="s">
        <v>118</v>
      </c>
      <c r="B118" t="s">
        <v>119</v>
      </c>
      <c r="C118" t="s">
        <v>4</v>
      </c>
      <c r="D118" t="s">
        <v>116</v>
      </c>
      <c r="G118" t="s">
        <v>45</v>
      </c>
      <c r="H118">
        <v>414</v>
      </c>
      <c r="I118">
        <v>459</v>
      </c>
      <c r="J118">
        <v>510</v>
      </c>
      <c r="K118">
        <v>728</v>
      </c>
      <c r="L118" t="s">
        <v>37</v>
      </c>
      <c r="Q118" t="str">
        <f t="shared" si="3"/>
        <v>Castra Group ABD6.1 Webbstrateg</v>
      </c>
      <c r="R118">
        <f ca="1">IFERROR(ROUNDUP(H118*Admin!$AE$4,0),"FKU")</f>
        <v>459</v>
      </c>
      <c r="S118">
        <f ca="1">IFERROR(ROUNDUP(I118*Admin!$AE$4,0),"FKU")</f>
        <v>509</v>
      </c>
      <c r="T118">
        <f ca="1">IFERROR(ROUNDUP(J118*Admin!$AE$4,0),"FKU")</f>
        <v>566</v>
      </c>
      <c r="U118">
        <f ca="1">IFERROR(ROUNDUP(K118*Admin!$AE$4,0),"FKU")</f>
        <v>808</v>
      </c>
      <c r="V118" t="str">
        <f>IFERROR(ROUNDUP(L118*Avropsmottagare!$G$4,0),"FKU")</f>
        <v>FKU</v>
      </c>
      <c r="W118">
        <f t="shared" si="4"/>
        <v>0</v>
      </c>
    </row>
    <row r="119" spans="1:23" ht="15" customHeight="1" x14ac:dyDescent="0.35">
      <c r="A119" t="s">
        <v>118</v>
      </c>
      <c r="B119" t="s">
        <v>119</v>
      </c>
      <c r="C119" t="s">
        <v>4</v>
      </c>
      <c r="D119" t="s">
        <v>116</v>
      </c>
      <c r="G119" t="s">
        <v>117</v>
      </c>
      <c r="H119">
        <v>414</v>
      </c>
      <c r="I119">
        <v>459</v>
      </c>
      <c r="J119">
        <v>510</v>
      </c>
      <c r="K119">
        <v>728</v>
      </c>
      <c r="L119" t="s">
        <v>37</v>
      </c>
      <c r="Q119" t="str">
        <f t="shared" si="3"/>
        <v>Castra Group ABD6.2 Interaktionsdesigner/Tillgänglighetsexpert</v>
      </c>
      <c r="R119">
        <f ca="1">IFERROR(ROUNDUP(H119*Admin!$AE$4,0),"FKU")</f>
        <v>459</v>
      </c>
      <c r="S119">
        <f ca="1">IFERROR(ROUNDUP(I119*Admin!$AE$4,0),"FKU")</f>
        <v>509</v>
      </c>
      <c r="T119">
        <f ca="1">IFERROR(ROUNDUP(J119*Admin!$AE$4,0),"FKU")</f>
        <v>566</v>
      </c>
      <c r="U119">
        <f ca="1">IFERROR(ROUNDUP(K119*Admin!$AE$4,0),"FKU")</f>
        <v>808</v>
      </c>
      <c r="V119" t="str">
        <f>IFERROR(ROUNDUP(L119*Avropsmottagare!$G$4,0),"FKU")</f>
        <v>FKU</v>
      </c>
      <c r="W119">
        <f t="shared" si="4"/>
        <v>0</v>
      </c>
    </row>
    <row r="120" spans="1:23" ht="15" customHeight="1" x14ac:dyDescent="0.35">
      <c r="A120" t="s">
        <v>118</v>
      </c>
      <c r="B120" t="s">
        <v>119</v>
      </c>
      <c r="C120" t="s">
        <v>4</v>
      </c>
      <c r="D120" t="s">
        <v>116</v>
      </c>
      <c r="G120" t="s">
        <v>16</v>
      </c>
      <c r="H120">
        <v>414</v>
      </c>
      <c r="I120">
        <v>459</v>
      </c>
      <c r="J120">
        <v>510</v>
      </c>
      <c r="K120">
        <v>728</v>
      </c>
      <c r="L120" t="s">
        <v>37</v>
      </c>
      <c r="Q120" t="str">
        <f t="shared" si="3"/>
        <v>Castra Group ABD6.3 Grafisk formgivare</v>
      </c>
      <c r="R120">
        <f ca="1">IFERROR(ROUNDUP(H120*Admin!$AE$4,0),"FKU")</f>
        <v>459</v>
      </c>
      <c r="S120">
        <f ca="1">IFERROR(ROUNDUP(I120*Admin!$AE$4,0),"FKU")</f>
        <v>509</v>
      </c>
      <c r="T120">
        <f ca="1">IFERROR(ROUNDUP(J120*Admin!$AE$4,0),"FKU")</f>
        <v>566</v>
      </c>
      <c r="U120">
        <f ca="1">IFERROR(ROUNDUP(K120*Admin!$AE$4,0),"FKU")</f>
        <v>808</v>
      </c>
      <c r="V120" t="str">
        <f>IFERROR(ROUNDUP(L120*Avropsmottagare!$G$4,0),"FKU")</f>
        <v>FKU</v>
      </c>
      <c r="W120">
        <f t="shared" si="4"/>
        <v>0</v>
      </c>
    </row>
    <row r="121" spans="1:23" ht="15" customHeight="1" x14ac:dyDescent="0.35">
      <c r="A121" t="s">
        <v>118</v>
      </c>
      <c r="B121" t="s">
        <v>119</v>
      </c>
      <c r="C121" t="s">
        <v>4</v>
      </c>
      <c r="D121" t="s">
        <v>46</v>
      </c>
      <c r="G121" t="s">
        <v>47</v>
      </c>
      <c r="H121">
        <v>225</v>
      </c>
      <c r="I121">
        <v>250</v>
      </c>
      <c r="J121">
        <v>350</v>
      </c>
      <c r="K121">
        <v>450</v>
      </c>
      <c r="L121" t="s">
        <v>37</v>
      </c>
      <c r="Q121" t="str">
        <f t="shared" si="3"/>
        <v>Castra Group ABD7.1 Teknikstöd – på plats</v>
      </c>
      <c r="R121">
        <f ca="1">IFERROR(ROUNDUP(H121*Admin!$AE$4,0),"FKU")</f>
        <v>250</v>
      </c>
      <c r="S121">
        <f ca="1">IFERROR(ROUNDUP(I121*Admin!$AE$4,0),"FKU")</f>
        <v>278</v>
      </c>
      <c r="T121">
        <f ca="1">IFERROR(ROUNDUP(J121*Admin!$AE$4,0),"FKU")</f>
        <v>389</v>
      </c>
      <c r="U121">
        <f ca="1">IFERROR(ROUNDUP(K121*Admin!$AE$4,0),"FKU")</f>
        <v>499</v>
      </c>
      <c r="V121" t="str">
        <f>IFERROR(ROUNDUP(L121*Avropsmottagare!$G$4,0),"FKU")</f>
        <v>FKU</v>
      </c>
      <c r="W121">
        <f t="shared" si="4"/>
        <v>0</v>
      </c>
    </row>
    <row r="122" spans="1:23" ht="15" customHeight="1" x14ac:dyDescent="0.35">
      <c r="A122" t="s">
        <v>118</v>
      </c>
      <c r="B122" t="s">
        <v>119</v>
      </c>
      <c r="C122" t="s">
        <v>5</v>
      </c>
      <c r="D122" t="s">
        <v>36</v>
      </c>
      <c r="G122" t="s">
        <v>9</v>
      </c>
      <c r="H122">
        <v>632</v>
      </c>
      <c r="I122">
        <v>702</v>
      </c>
      <c r="J122">
        <v>780</v>
      </c>
      <c r="K122">
        <v>920</v>
      </c>
      <c r="L122" t="s">
        <v>37</v>
      </c>
      <c r="Q122" t="str">
        <f t="shared" si="3"/>
        <v>Castra Group ABE1.1 IT- eller Digitaliseringsstrateg</v>
      </c>
      <c r="R122">
        <f ca="1">IFERROR(ROUNDUP(H122*Admin!$AE$4,0),"FKU")</f>
        <v>701</v>
      </c>
      <c r="S122">
        <f ca="1">IFERROR(ROUNDUP(I122*Admin!$AE$4,0),"FKU")</f>
        <v>779</v>
      </c>
      <c r="T122">
        <f ca="1">IFERROR(ROUNDUP(J122*Admin!$AE$4,0),"FKU")</f>
        <v>865</v>
      </c>
      <c r="U122">
        <f ca="1">IFERROR(ROUNDUP(K122*Admin!$AE$4,0),"FKU")</f>
        <v>1020</v>
      </c>
      <c r="V122" t="str">
        <f>IFERROR(ROUNDUP(L122*Avropsmottagare!$G$4,0),"FKU")</f>
        <v>FKU</v>
      </c>
      <c r="W122">
        <f t="shared" si="4"/>
        <v>0</v>
      </c>
    </row>
    <row r="123" spans="1:23" ht="15" customHeight="1" x14ac:dyDescent="0.35">
      <c r="A123" t="s">
        <v>118</v>
      </c>
      <c r="B123" t="s">
        <v>119</v>
      </c>
      <c r="C123" t="s">
        <v>5</v>
      </c>
      <c r="D123" t="s">
        <v>36</v>
      </c>
      <c r="G123" t="s">
        <v>106</v>
      </c>
      <c r="H123">
        <v>632</v>
      </c>
      <c r="I123">
        <v>702</v>
      </c>
      <c r="J123">
        <v>780</v>
      </c>
      <c r="K123">
        <v>920</v>
      </c>
      <c r="L123" t="s">
        <v>37</v>
      </c>
      <c r="Q123" t="str">
        <f t="shared" si="3"/>
        <v>Castra Group ABE1.2 Modelleringsledare/Kravanalytiker</v>
      </c>
      <c r="R123">
        <f ca="1">IFERROR(ROUNDUP(H123*Admin!$AE$4,0),"FKU")</f>
        <v>701</v>
      </c>
      <c r="S123">
        <f ca="1">IFERROR(ROUNDUP(I123*Admin!$AE$4,0),"FKU")</f>
        <v>779</v>
      </c>
      <c r="T123">
        <f ca="1">IFERROR(ROUNDUP(J123*Admin!$AE$4,0),"FKU")</f>
        <v>865</v>
      </c>
      <c r="U123">
        <f ca="1">IFERROR(ROUNDUP(K123*Admin!$AE$4,0),"FKU")</f>
        <v>1020</v>
      </c>
      <c r="V123" t="str">
        <f>IFERROR(ROUNDUP(L123*Avropsmottagare!$G$4,0),"FKU")</f>
        <v>FKU</v>
      </c>
      <c r="W123">
        <f t="shared" si="4"/>
        <v>0</v>
      </c>
    </row>
    <row r="124" spans="1:23" ht="15" customHeight="1" x14ac:dyDescent="0.35">
      <c r="A124" t="s">
        <v>118</v>
      </c>
      <c r="B124" t="s">
        <v>119</v>
      </c>
      <c r="C124" t="s">
        <v>5</v>
      </c>
      <c r="D124" t="s">
        <v>36</v>
      </c>
      <c r="G124" t="s">
        <v>107</v>
      </c>
      <c r="H124">
        <v>632</v>
      </c>
      <c r="I124">
        <v>702</v>
      </c>
      <c r="J124">
        <v>780</v>
      </c>
      <c r="K124">
        <v>920</v>
      </c>
      <c r="L124" t="s">
        <v>37</v>
      </c>
      <c r="Q124" t="str">
        <f t="shared" si="3"/>
        <v>Castra Group ABE1.3 Metodstöd</v>
      </c>
      <c r="R124">
        <f ca="1">IFERROR(ROUNDUP(H124*Admin!$AE$4,0),"FKU")</f>
        <v>701</v>
      </c>
      <c r="S124">
        <f ca="1">IFERROR(ROUNDUP(I124*Admin!$AE$4,0),"FKU")</f>
        <v>779</v>
      </c>
      <c r="T124">
        <f ca="1">IFERROR(ROUNDUP(J124*Admin!$AE$4,0),"FKU")</f>
        <v>865</v>
      </c>
      <c r="U124">
        <f ca="1">IFERROR(ROUNDUP(K124*Admin!$AE$4,0),"FKU")</f>
        <v>1020</v>
      </c>
      <c r="V124" t="str">
        <f>IFERROR(ROUNDUP(L124*Avropsmottagare!$G$4,0),"FKU")</f>
        <v>FKU</v>
      </c>
      <c r="W124">
        <f t="shared" si="4"/>
        <v>0</v>
      </c>
    </row>
    <row r="125" spans="1:23" ht="15" customHeight="1" x14ac:dyDescent="0.35">
      <c r="A125" t="s">
        <v>118</v>
      </c>
      <c r="B125" t="s">
        <v>119</v>
      </c>
      <c r="C125" t="s">
        <v>5</v>
      </c>
      <c r="D125" t="s">
        <v>36</v>
      </c>
      <c r="G125" t="s">
        <v>108</v>
      </c>
      <c r="H125">
        <v>632</v>
      </c>
      <c r="I125">
        <v>702</v>
      </c>
      <c r="J125">
        <v>780</v>
      </c>
      <c r="K125">
        <v>920</v>
      </c>
      <c r="L125" t="s">
        <v>37</v>
      </c>
      <c r="Q125" t="str">
        <f t="shared" si="3"/>
        <v>Castra Group ABE1.4 Hållbarhetsstrateg inom IT</v>
      </c>
      <c r="R125">
        <f ca="1">IFERROR(ROUNDUP(H125*Admin!$AE$4,0),"FKU")</f>
        <v>701</v>
      </c>
      <c r="S125">
        <f ca="1">IFERROR(ROUNDUP(I125*Admin!$AE$4,0),"FKU")</f>
        <v>779</v>
      </c>
      <c r="T125">
        <f ca="1">IFERROR(ROUNDUP(J125*Admin!$AE$4,0),"FKU")</f>
        <v>865</v>
      </c>
      <c r="U125">
        <f ca="1">IFERROR(ROUNDUP(K125*Admin!$AE$4,0),"FKU")</f>
        <v>1020</v>
      </c>
      <c r="V125" t="str">
        <f>IFERROR(ROUNDUP(L125*Avropsmottagare!$G$4,0),"FKU")</f>
        <v>FKU</v>
      </c>
      <c r="W125">
        <f t="shared" si="4"/>
        <v>0</v>
      </c>
    </row>
    <row r="126" spans="1:23" ht="15" customHeight="1" x14ac:dyDescent="0.35">
      <c r="A126" t="s">
        <v>118</v>
      </c>
      <c r="B126" t="s">
        <v>119</v>
      </c>
      <c r="C126" t="s">
        <v>5</v>
      </c>
      <c r="D126" t="s">
        <v>38</v>
      </c>
      <c r="G126" t="s">
        <v>10</v>
      </c>
      <c r="H126">
        <v>616</v>
      </c>
      <c r="I126">
        <v>684</v>
      </c>
      <c r="J126">
        <v>760</v>
      </c>
      <c r="K126">
        <v>900</v>
      </c>
      <c r="L126" t="s">
        <v>37</v>
      </c>
      <c r="Q126" t="str">
        <f t="shared" si="3"/>
        <v>Castra Group ABE2.1 Projektledare</v>
      </c>
      <c r="R126">
        <f ca="1">IFERROR(ROUNDUP(H126*Admin!$AE$4,0),"FKU")</f>
        <v>683</v>
      </c>
      <c r="S126">
        <f ca="1">IFERROR(ROUNDUP(I126*Admin!$AE$4,0),"FKU")</f>
        <v>759</v>
      </c>
      <c r="T126">
        <f ca="1">IFERROR(ROUNDUP(J126*Admin!$AE$4,0),"FKU")</f>
        <v>843</v>
      </c>
      <c r="U126">
        <f ca="1">IFERROR(ROUNDUP(K126*Admin!$AE$4,0),"FKU")</f>
        <v>998</v>
      </c>
      <c r="V126" t="str">
        <f>IFERROR(ROUNDUP(L126*Avropsmottagare!$G$4,0),"FKU")</f>
        <v>FKU</v>
      </c>
      <c r="W126">
        <f t="shared" si="4"/>
        <v>0</v>
      </c>
    </row>
    <row r="127" spans="1:23" ht="15" customHeight="1" x14ac:dyDescent="0.35">
      <c r="A127" t="s">
        <v>118</v>
      </c>
      <c r="B127" t="s">
        <v>119</v>
      </c>
      <c r="C127" t="s">
        <v>5</v>
      </c>
      <c r="D127" t="s">
        <v>38</v>
      </c>
      <c r="G127" t="s">
        <v>11</v>
      </c>
      <c r="H127">
        <v>616</v>
      </c>
      <c r="I127">
        <v>684</v>
      </c>
      <c r="J127">
        <v>760</v>
      </c>
      <c r="K127">
        <v>900</v>
      </c>
      <c r="L127" t="s">
        <v>37</v>
      </c>
      <c r="Q127" t="str">
        <f t="shared" si="3"/>
        <v>Castra Group ABE2.2 Teknisk projektledare</v>
      </c>
      <c r="R127">
        <f ca="1">IFERROR(ROUNDUP(H127*Admin!$AE$4,0),"FKU")</f>
        <v>683</v>
      </c>
      <c r="S127">
        <f ca="1">IFERROR(ROUNDUP(I127*Admin!$AE$4,0),"FKU")</f>
        <v>759</v>
      </c>
      <c r="T127">
        <f ca="1">IFERROR(ROUNDUP(J127*Admin!$AE$4,0),"FKU")</f>
        <v>843</v>
      </c>
      <c r="U127">
        <f ca="1">IFERROR(ROUNDUP(K127*Admin!$AE$4,0),"FKU")</f>
        <v>998</v>
      </c>
      <c r="V127" t="str">
        <f>IFERROR(ROUNDUP(L127*Avropsmottagare!$G$4,0),"FKU")</f>
        <v>FKU</v>
      </c>
      <c r="W127">
        <f t="shared" si="4"/>
        <v>0</v>
      </c>
    </row>
    <row r="128" spans="1:23" ht="15" customHeight="1" x14ac:dyDescent="0.35">
      <c r="A128" t="s">
        <v>118</v>
      </c>
      <c r="B128" t="s">
        <v>119</v>
      </c>
      <c r="C128" t="s">
        <v>5</v>
      </c>
      <c r="D128" t="s">
        <v>38</v>
      </c>
      <c r="G128" t="s">
        <v>109</v>
      </c>
      <c r="H128">
        <v>616</v>
      </c>
      <c r="I128">
        <v>684</v>
      </c>
      <c r="J128">
        <v>760</v>
      </c>
      <c r="K128">
        <v>900</v>
      </c>
      <c r="L128" t="s">
        <v>37</v>
      </c>
      <c r="Q128" t="str">
        <f t="shared" si="3"/>
        <v>Castra Group ABE2.3 Förändringsledare</v>
      </c>
      <c r="R128">
        <f ca="1">IFERROR(ROUNDUP(H128*Admin!$AE$4,0),"FKU")</f>
        <v>683</v>
      </c>
      <c r="S128">
        <f ca="1">IFERROR(ROUNDUP(I128*Admin!$AE$4,0),"FKU")</f>
        <v>759</v>
      </c>
      <c r="T128">
        <f ca="1">IFERROR(ROUNDUP(J128*Admin!$AE$4,0),"FKU")</f>
        <v>843</v>
      </c>
      <c r="U128">
        <f ca="1">IFERROR(ROUNDUP(K128*Admin!$AE$4,0),"FKU")</f>
        <v>998</v>
      </c>
      <c r="V128" t="str">
        <f>IFERROR(ROUNDUP(L128*Avropsmottagare!$G$4,0),"FKU")</f>
        <v>FKU</v>
      </c>
      <c r="W128">
        <f t="shared" si="4"/>
        <v>0</v>
      </c>
    </row>
    <row r="129" spans="1:23" ht="15" customHeight="1" x14ac:dyDescent="0.35">
      <c r="A129" t="s">
        <v>118</v>
      </c>
      <c r="B129" t="s">
        <v>119</v>
      </c>
      <c r="C129" t="s">
        <v>5</v>
      </c>
      <c r="D129" t="s">
        <v>38</v>
      </c>
      <c r="G129" t="s">
        <v>110</v>
      </c>
      <c r="H129">
        <v>616</v>
      </c>
      <c r="I129">
        <v>684</v>
      </c>
      <c r="J129">
        <v>760</v>
      </c>
      <c r="K129">
        <v>900</v>
      </c>
      <c r="L129" t="s">
        <v>37</v>
      </c>
      <c r="Q129" t="str">
        <f t="shared" si="3"/>
        <v>Castra Group ABE2.4 IT-controller/Compliance manager</v>
      </c>
      <c r="R129">
        <f ca="1">IFERROR(ROUNDUP(H129*Admin!$AE$4,0),"FKU")</f>
        <v>683</v>
      </c>
      <c r="S129">
        <f ca="1">IFERROR(ROUNDUP(I129*Admin!$AE$4,0),"FKU")</f>
        <v>759</v>
      </c>
      <c r="T129">
        <f ca="1">IFERROR(ROUNDUP(J129*Admin!$AE$4,0),"FKU")</f>
        <v>843</v>
      </c>
      <c r="U129">
        <f ca="1">IFERROR(ROUNDUP(K129*Admin!$AE$4,0),"FKU")</f>
        <v>998</v>
      </c>
      <c r="V129" t="str">
        <f>IFERROR(ROUNDUP(L129*Avropsmottagare!$G$4,0),"FKU")</f>
        <v>FKU</v>
      </c>
      <c r="W129">
        <f t="shared" si="4"/>
        <v>0</v>
      </c>
    </row>
    <row r="130" spans="1:23" ht="15" customHeight="1" x14ac:dyDescent="0.35">
      <c r="A130" t="s">
        <v>118</v>
      </c>
      <c r="B130" t="s">
        <v>119</v>
      </c>
      <c r="C130" t="s">
        <v>5</v>
      </c>
      <c r="D130" t="s">
        <v>39</v>
      </c>
      <c r="G130" t="s">
        <v>111</v>
      </c>
      <c r="H130">
        <v>584</v>
      </c>
      <c r="I130">
        <v>648</v>
      </c>
      <c r="J130">
        <v>720</v>
      </c>
      <c r="K130">
        <v>870</v>
      </c>
      <c r="L130" t="s">
        <v>37</v>
      </c>
      <c r="Q130" t="str">
        <f t="shared" si="3"/>
        <v>Castra Group ABE3.1 Systemutvecklare/Systemintegratör</v>
      </c>
      <c r="R130">
        <f ca="1">IFERROR(ROUNDUP(H130*Admin!$AE$4,0),"FKU")</f>
        <v>648</v>
      </c>
      <c r="S130">
        <f ca="1">IFERROR(ROUNDUP(I130*Admin!$AE$4,0),"FKU")</f>
        <v>719</v>
      </c>
      <c r="T130">
        <f ca="1">IFERROR(ROUNDUP(J130*Admin!$AE$4,0),"FKU")</f>
        <v>799</v>
      </c>
      <c r="U130">
        <f ca="1">IFERROR(ROUNDUP(K130*Admin!$AE$4,0),"FKU")</f>
        <v>965</v>
      </c>
      <c r="V130" t="str">
        <f>IFERROR(ROUNDUP(L130*Avropsmottagare!$G$4,0),"FKU")</f>
        <v>FKU</v>
      </c>
      <c r="W130">
        <f t="shared" si="4"/>
        <v>0</v>
      </c>
    </row>
    <row r="131" spans="1:23" ht="15" customHeight="1" x14ac:dyDescent="0.35">
      <c r="A131" t="s">
        <v>118</v>
      </c>
      <c r="B131" t="s">
        <v>119</v>
      </c>
      <c r="C131" t="s">
        <v>5</v>
      </c>
      <c r="D131" t="s">
        <v>39</v>
      </c>
      <c r="G131" t="s">
        <v>112</v>
      </c>
      <c r="H131">
        <v>584</v>
      </c>
      <c r="I131">
        <v>648</v>
      </c>
      <c r="J131">
        <v>720</v>
      </c>
      <c r="K131">
        <v>870</v>
      </c>
      <c r="L131" t="s">
        <v>37</v>
      </c>
      <c r="Q131" t="str">
        <f t="shared" ref="Q131:Q194" si="5">$A131&amp;$C131&amp;$G131</f>
        <v>Castra Group ABE3.2 Systemförvaltare</v>
      </c>
      <c r="R131">
        <f ca="1">IFERROR(ROUNDUP(H131*Admin!$AE$4,0),"FKU")</f>
        <v>648</v>
      </c>
      <c r="S131">
        <f ca="1">IFERROR(ROUNDUP(I131*Admin!$AE$4,0),"FKU")</f>
        <v>719</v>
      </c>
      <c r="T131">
        <f ca="1">IFERROR(ROUNDUP(J131*Admin!$AE$4,0),"FKU")</f>
        <v>799</v>
      </c>
      <c r="U131">
        <f ca="1">IFERROR(ROUNDUP(K131*Admin!$AE$4,0),"FKU")</f>
        <v>965</v>
      </c>
      <c r="V131" t="str">
        <f>IFERROR(ROUNDUP(L131*Avropsmottagare!$G$4,0),"FKU")</f>
        <v>FKU</v>
      </c>
      <c r="W131">
        <f t="shared" ref="W131:W194" si="6">M131/1000000</f>
        <v>0</v>
      </c>
    </row>
    <row r="132" spans="1:23" ht="15" customHeight="1" x14ac:dyDescent="0.35">
      <c r="A132" t="s">
        <v>118</v>
      </c>
      <c r="B132" t="s">
        <v>119</v>
      </c>
      <c r="C132" t="s">
        <v>5</v>
      </c>
      <c r="D132" t="s">
        <v>39</v>
      </c>
      <c r="G132" t="s">
        <v>12</v>
      </c>
      <c r="H132">
        <v>584</v>
      </c>
      <c r="I132">
        <v>648</v>
      </c>
      <c r="J132">
        <v>720</v>
      </c>
      <c r="K132">
        <v>870</v>
      </c>
      <c r="L132" t="s">
        <v>37</v>
      </c>
      <c r="Q132" t="str">
        <f t="shared" si="5"/>
        <v>Castra Group ABE3.3 Tekniker</v>
      </c>
      <c r="R132">
        <f ca="1">IFERROR(ROUNDUP(H132*Admin!$AE$4,0),"FKU")</f>
        <v>648</v>
      </c>
      <c r="S132">
        <f ca="1">IFERROR(ROUNDUP(I132*Admin!$AE$4,0),"FKU")</f>
        <v>719</v>
      </c>
      <c r="T132">
        <f ca="1">IFERROR(ROUNDUP(J132*Admin!$AE$4,0),"FKU")</f>
        <v>799</v>
      </c>
      <c r="U132">
        <f ca="1">IFERROR(ROUNDUP(K132*Admin!$AE$4,0),"FKU")</f>
        <v>965</v>
      </c>
      <c r="V132" t="str">
        <f>IFERROR(ROUNDUP(L132*Avropsmottagare!$G$4,0),"FKU")</f>
        <v>FKU</v>
      </c>
      <c r="W132">
        <f t="shared" si="6"/>
        <v>0</v>
      </c>
    </row>
    <row r="133" spans="1:23" ht="15" customHeight="1" x14ac:dyDescent="0.35">
      <c r="A133" t="s">
        <v>118</v>
      </c>
      <c r="B133" t="s">
        <v>119</v>
      </c>
      <c r="C133" t="s">
        <v>5</v>
      </c>
      <c r="D133" t="s">
        <v>39</v>
      </c>
      <c r="G133" t="s">
        <v>13</v>
      </c>
      <c r="H133">
        <v>584</v>
      </c>
      <c r="I133">
        <v>648</v>
      </c>
      <c r="J133">
        <v>720</v>
      </c>
      <c r="K133">
        <v>870</v>
      </c>
      <c r="L133" t="s">
        <v>37</v>
      </c>
      <c r="Q133" t="str">
        <f t="shared" si="5"/>
        <v>Castra Group ABE3.4 Testare</v>
      </c>
      <c r="R133">
        <f ca="1">IFERROR(ROUNDUP(H133*Admin!$AE$4,0),"FKU")</f>
        <v>648</v>
      </c>
      <c r="S133">
        <f ca="1">IFERROR(ROUNDUP(I133*Admin!$AE$4,0),"FKU")</f>
        <v>719</v>
      </c>
      <c r="T133">
        <f ca="1">IFERROR(ROUNDUP(J133*Admin!$AE$4,0),"FKU")</f>
        <v>799</v>
      </c>
      <c r="U133">
        <f ca="1">IFERROR(ROUNDUP(K133*Admin!$AE$4,0),"FKU")</f>
        <v>965</v>
      </c>
      <c r="V133" t="str">
        <f>IFERROR(ROUNDUP(L133*Avropsmottagare!$G$4,0),"FKU")</f>
        <v>FKU</v>
      </c>
      <c r="W133">
        <f t="shared" si="6"/>
        <v>0</v>
      </c>
    </row>
    <row r="134" spans="1:23" ht="15" customHeight="1" x14ac:dyDescent="0.35">
      <c r="A134" t="s">
        <v>118</v>
      </c>
      <c r="B134" t="s">
        <v>119</v>
      </c>
      <c r="C134" t="s">
        <v>5</v>
      </c>
      <c r="D134" t="s">
        <v>113</v>
      </c>
      <c r="G134" t="s">
        <v>40</v>
      </c>
      <c r="H134">
        <v>648</v>
      </c>
      <c r="I134">
        <v>720</v>
      </c>
      <c r="J134">
        <v>800</v>
      </c>
      <c r="K134">
        <v>980</v>
      </c>
      <c r="L134" t="s">
        <v>37</v>
      </c>
      <c r="Q134" t="str">
        <f t="shared" si="5"/>
        <v>Castra Group ABE4.1 Enterprisearkitekt</v>
      </c>
      <c r="R134">
        <f ca="1">IFERROR(ROUNDUP(H134*Admin!$AE$4,0),"FKU")</f>
        <v>719</v>
      </c>
      <c r="S134">
        <f ca="1">IFERROR(ROUNDUP(I134*Admin!$AE$4,0),"FKU")</f>
        <v>799</v>
      </c>
      <c r="T134">
        <f ca="1">IFERROR(ROUNDUP(J134*Admin!$AE$4,0),"FKU")</f>
        <v>887</v>
      </c>
      <c r="U134">
        <f ca="1">IFERROR(ROUNDUP(K134*Admin!$AE$4,0),"FKU")</f>
        <v>1087</v>
      </c>
      <c r="V134" t="str">
        <f>IFERROR(ROUNDUP(L134*Avropsmottagare!$G$4,0),"FKU")</f>
        <v>FKU</v>
      </c>
      <c r="W134">
        <f t="shared" si="6"/>
        <v>0</v>
      </c>
    </row>
    <row r="135" spans="1:23" ht="15" customHeight="1" x14ac:dyDescent="0.35">
      <c r="A135" t="s">
        <v>118</v>
      </c>
      <c r="B135" t="s">
        <v>119</v>
      </c>
      <c r="C135" t="s">
        <v>5</v>
      </c>
      <c r="D135" t="s">
        <v>113</v>
      </c>
      <c r="G135" t="s">
        <v>41</v>
      </c>
      <c r="H135">
        <v>648</v>
      </c>
      <c r="I135">
        <v>720</v>
      </c>
      <c r="J135">
        <v>800</v>
      </c>
      <c r="K135">
        <v>980</v>
      </c>
      <c r="L135" t="s">
        <v>37</v>
      </c>
      <c r="Q135" t="str">
        <f t="shared" si="5"/>
        <v>Castra Group ABE4.2 Verksamhetsarkitekt</v>
      </c>
      <c r="R135">
        <f ca="1">IFERROR(ROUNDUP(H135*Admin!$AE$4,0),"FKU")</f>
        <v>719</v>
      </c>
      <c r="S135">
        <f ca="1">IFERROR(ROUNDUP(I135*Admin!$AE$4,0),"FKU")</f>
        <v>799</v>
      </c>
      <c r="T135">
        <f ca="1">IFERROR(ROUNDUP(J135*Admin!$AE$4,0),"FKU")</f>
        <v>887</v>
      </c>
      <c r="U135">
        <f ca="1">IFERROR(ROUNDUP(K135*Admin!$AE$4,0),"FKU")</f>
        <v>1087</v>
      </c>
      <c r="V135" t="str">
        <f>IFERROR(ROUNDUP(L135*Avropsmottagare!$G$4,0),"FKU")</f>
        <v>FKU</v>
      </c>
      <c r="W135">
        <f t="shared" si="6"/>
        <v>0</v>
      </c>
    </row>
    <row r="136" spans="1:23" ht="15" customHeight="1" x14ac:dyDescent="0.35">
      <c r="A136" t="s">
        <v>118</v>
      </c>
      <c r="B136" t="s">
        <v>119</v>
      </c>
      <c r="C136" t="s">
        <v>5</v>
      </c>
      <c r="D136" t="s">
        <v>113</v>
      </c>
      <c r="G136" t="s">
        <v>42</v>
      </c>
      <c r="H136">
        <v>648</v>
      </c>
      <c r="I136">
        <v>720</v>
      </c>
      <c r="J136">
        <v>800</v>
      </c>
      <c r="K136">
        <v>980</v>
      </c>
      <c r="L136" t="s">
        <v>37</v>
      </c>
      <c r="Q136" t="str">
        <f t="shared" si="5"/>
        <v>Castra Group ABE4.3 Lösningsarkitekt</v>
      </c>
      <c r="R136">
        <f ca="1">IFERROR(ROUNDUP(H136*Admin!$AE$4,0),"FKU")</f>
        <v>719</v>
      </c>
      <c r="S136">
        <f ca="1">IFERROR(ROUNDUP(I136*Admin!$AE$4,0),"FKU")</f>
        <v>799</v>
      </c>
      <c r="T136">
        <f ca="1">IFERROR(ROUNDUP(J136*Admin!$AE$4,0),"FKU")</f>
        <v>887</v>
      </c>
      <c r="U136">
        <f ca="1">IFERROR(ROUNDUP(K136*Admin!$AE$4,0),"FKU")</f>
        <v>1087</v>
      </c>
      <c r="V136" t="str">
        <f>IFERROR(ROUNDUP(L136*Avropsmottagare!$G$4,0),"FKU")</f>
        <v>FKU</v>
      </c>
      <c r="W136">
        <f t="shared" si="6"/>
        <v>0</v>
      </c>
    </row>
    <row r="137" spans="1:23" ht="15" customHeight="1" x14ac:dyDescent="0.35">
      <c r="A137" t="s">
        <v>118</v>
      </c>
      <c r="B137" t="s">
        <v>119</v>
      </c>
      <c r="C137" t="s">
        <v>5</v>
      </c>
      <c r="D137" t="s">
        <v>113</v>
      </c>
      <c r="G137" t="s">
        <v>43</v>
      </c>
      <c r="H137">
        <v>648</v>
      </c>
      <c r="I137">
        <v>720</v>
      </c>
      <c r="J137">
        <v>800</v>
      </c>
      <c r="K137">
        <v>980</v>
      </c>
      <c r="L137" t="s">
        <v>37</v>
      </c>
      <c r="Q137" t="str">
        <f t="shared" si="5"/>
        <v>Castra Group ABE4.4 Mjukvaruarkitekt</v>
      </c>
      <c r="R137">
        <f ca="1">IFERROR(ROUNDUP(H137*Admin!$AE$4,0),"FKU")</f>
        <v>719</v>
      </c>
      <c r="S137">
        <f ca="1">IFERROR(ROUNDUP(I137*Admin!$AE$4,0),"FKU")</f>
        <v>799</v>
      </c>
      <c r="T137">
        <f ca="1">IFERROR(ROUNDUP(J137*Admin!$AE$4,0),"FKU")</f>
        <v>887</v>
      </c>
      <c r="U137">
        <f ca="1">IFERROR(ROUNDUP(K137*Admin!$AE$4,0),"FKU")</f>
        <v>1087</v>
      </c>
      <c r="V137" t="str">
        <f>IFERROR(ROUNDUP(L137*Avropsmottagare!$G$4,0),"FKU")</f>
        <v>FKU</v>
      </c>
      <c r="W137">
        <f t="shared" si="6"/>
        <v>0</v>
      </c>
    </row>
    <row r="138" spans="1:23" ht="15" customHeight="1" x14ac:dyDescent="0.35">
      <c r="A138" t="s">
        <v>118</v>
      </c>
      <c r="B138" t="s">
        <v>119</v>
      </c>
      <c r="C138" t="s">
        <v>5</v>
      </c>
      <c r="D138" t="s">
        <v>113</v>
      </c>
      <c r="G138" t="s">
        <v>44</v>
      </c>
      <c r="H138">
        <v>648</v>
      </c>
      <c r="I138">
        <v>720</v>
      </c>
      <c r="J138">
        <v>800</v>
      </c>
      <c r="K138">
        <v>980</v>
      </c>
      <c r="L138" t="s">
        <v>37</v>
      </c>
      <c r="Q138" t="str">
        <f t="shared" si="5"/>
        <v>Castra Group ABE4.5 Infrastrukturarkitekt</v>
      </c>
      <c r="R138">
        <f ca="1">IFERROR(ROUNDUP(H138*Admin!$AE$4,0),"FKU")</f>
        <v>719</v>
      </c>
      <c r="S138">
        <f ca="1">IFERROR(ROUNDUP(I138*Admin!$AE$4,0),"FKU")</f>
        <v>799</v>
      </c>
      <c r="T138">
        <f ca="1">IFERROR(ROUNDUP(J138*Admin!$AE$4,0),"FKU")</f>
        <v>887</v>
      </c>
      <c r="U138">
        <f ca="1">IFERROR(ROUNDUP(K138*Admin!$AE$4,0),"FKU")</f>
        <v>1087</v>
      </c>
      <c r="V138" t="str">
        <f>IFERROR(ROUNDUP(L138*Avropsmottagare!$G$4,0),"FKU")</f>
        <v>FKU</v>
      </c>
      <c r="W138">
        <f t="shared" si="6"/>
        <v>0</v>
      </c>
    </row>
    <row r="139" spans="1:23" ht="15" customHeight="1" x14ac:dyDescent="0.35">
      <c r="A139" t="s">
        <v>118</v>
      </c>
      <c r="B139" t="s">
        <v>119</v>
      </c>
      <c r="C139" t="s">
        <v>5</v>
      </c>
      <c r="D139" t="s">
        <v>114</v>
      </c>
      <c r="G139" t="s">
        <v>14</v>
      </c>
      <c r="H139">
        <v>418</v>
      </c>
      <c r="I139">
        <v>464</v>
      </c>
      <c r="J139">
        <v>515</v>
      </c>
      <c r="K139">
        <v>735</v>
      </c>
      <c r="L139" t="s">
        <v>37</v>
      </c>
      <c r="Q139" t="str">
        <f t="shared" si="5"/>
        <v>Castra Group ABE5.1 Säkerhetsstrateg/Säkerhetsanalytiker</v>
      </c>
      <c r="R139">
        <f ca="1">IFERROR(ROUNDUP(H139*Admin!$AE$4,0),"FKU")</f>
        <v>464</v>
      </c>
      <c r="S139">
        <f ca="1">IFERROR(ROUNDUP(I139*Admin!$AE$4,0),"FKU")</f>
        <v>515</v>
      </c>
      <c r="T139">
        <f ca="1">IFERROR(ROUNDUP(J139*Admin!$AE$4,0),"FKU")</f>
        <v>571</v>
      </c>
      <c r="U139">
        <f ca="1">IFERROR(ROUNDUP(K139*Admin!$AE$4,0),"FKU")</f>
        <v>815</v>
      </c>
      <c r="V139" t="str">
        <f>IFERROR(ROUNDUP(L139*Avropsmottagare!$G$4,0),"FKU")</f>
        <v>FKU</v>
      </c>
      <c r="W139">
        <f t="shared" si="6"/>
        <v>0</v>
      </c>
    </row>
    <row r="140" spans="1:23" ht="15" customHeight="1" x14ac:dyDescent="0.35">
      <c r="A140" t="s">
        <v>118</v>
      </c>
      <c r="B140" t="s">
        <v>119</v>
      </c>
      <c r="C140" t="s">
        <v>5</v>
      </c>
      <c r="D140" t="s">
        <v>114</v>
      </c>
      <c r="G140" t="s">
        <v>115</v>
      </c>
      <c r="H140">
        <v>418</v>
      </c>
      <c r="I140">
        <v>464</v>
      </c>
      <c r="J140">
        <v>515</v>
      </c>
      <c r="K140">
        <v>735</v>
      </c>
      <c r="L140" t="s">
        <v>37</v>
      </c>
      <c r="Q140" t="str">
        <f t="shared" si="5"/>
        <v>Castra Group ABE5.2 Risk Manager</v>
      </c>
      <c r="R140">
        <f ca="1">IFERROR(ROUNDUP(H140*Admin!$AE$4,0),"FKU")</f>
        <v>464</v>
      </c>
      <c r="S140">
        <f ca="1">IFERROR(ROUNDUP(I140*Admin!$AE$4,0),"FKU")</f>
        <v>515</v>
      </c>
      <c r="T140">
        <f ca="1">IFERROR(ROUNDUP(J140*Admin!$AE$4,0),"FKU")</f>
        <v>571</v>
      </c>
      <c r="U140">
        <f ca="1">IFERROR(ROUNDUP(K140*Admin!$AE$4,0),"FKU")</f>
        <v>815</v>
      </c>
      <c r="V140" t="str">
        <f>IFERROR(ROUNDUP(L140*Avropsmottagare!$G$4,0),"FKU")</f>
        <v>FKU</v>
      </c>
      <c r="W140">
        <f t="shared" si="6"/>
        <v>0</v>
      </c>
    </row>
    <row r="141" spans="1:23" ht="15" customHeight="1" x14ac:dyDescent="0.35">
      <c r="A141" t="s">
        <v>118</v>
      </c>
      <c r="B141" t="s">
        <v>119</v>
      </c>
      <c r="C141" t="s">
        <v>5</v>
      </c>
      <c r="D141" t="s">
        <v>114</v>
      </c>
      <c r="G141" t="s">
        <v>15</v>
      </c>
      <c r="H141">
        <v>418</v>
      </c>
      <c r="I141">
        <v>464</v>
      </c>
      <c r="J141">
        <v>515</v>
      </c>
      <c r="K141">
        <v>735</v>
      </c>
      <c r="L141" t="s">
        <v>37</v>
      </c>
      <c r="Q141" t="str">
        <f t="shared" si="5"/>
        <v>Castra Group ABE5.3 Säkerhetstekniker</v>
      </c>
      <c r="R141">
        <f ca="1">IFERROR(ROUNDUP(H141*Admin!$AE$4,0),"FKU")</f>
        <v>464</v>
      </c>
      <c r="S141">
        <f ca="1">IFERROR(ROUNDUP(I141*Admin!$AE$4,0),"FKU")</f>
        <v>515</v>
      </c>
      <c r="T141">
        <f ca="1">IFERROR(ROUNDUP(J141*Admin!$AE$4,0),"FKU")</f>
        <v>571</v>
      </c>
      <c r="U141">
        <f ca="1">IFERROR(ROUNDUP(K141*Admin!$AE$4,0),"FKU")</f>
        <v>815</v>
      </c>
      <c r="V141" t="str">
        <f>IFERROR(ROUNDUP(L141*Avropsmottagare!$G$4,0),"FKU")</f>
        <v>FKU</v>
      </c>
      <c r="W141">
        <f t="shared" si="6"/>
        <v>0</v>
      </c>
    </row>
    <row r="142" spans="1:23" ht="15" customHeight="1" x14ac:dyDescent="0.35">
      <c r="A142" t="s">
        <v>118</v>
      </c>
      <c r="B142" t="s">
        <v>119</v>
      </c>
      <c r="C142" t="s">
        <v>5</v>
      </c>
      <c r="D142" t="s">
        <v>116</v>
      </c>
      <c r="G142" t="s">
        <v>45</v>
      </c>
      <c r="H142">
        <v>418</v>
      </c>
      <c r="I142">
        <v>464</v>
      </c>
      <c r="J142">
        <v>515</v>
      </c>
      <c r="K142">
        <v>735</v>
      </c>
      <c r="L142" t="s">
        <v>37</v>
      </c>
      <c r="Q142" t="str">
        <f t="shared" si="5"/>
        <v>Castra Group ABE6.1 Webbstrateg</v>
      </c>
      <c r="R142">
        <f ca="1">IFERROR(ROUNDUP(H142*Admin!$AE$4,0),"FKU")</f>
        <v>464</v>
      </c>
      <c r="S142">
        <f ca="1">IFERROR(ROUNDUP(I142*Admin!$AE$4,0),"FKU")</f>
        <v>515</v>
      </c>
      <c r="T142">
        <f ca="1">IFERROR(ROUNDUP(J142*Admin!$AE$4,0),"FKU")</f>
        <v>571</v>
      </c>
      <c r="U142">
        <f ca="1">IFERROR(ROUNDUP(K142*Admin!$AE$4,0),"FKU")</f>
        <v>815</v>
      </c>
      <c r="V142" t="str">
        <f>IFERROR(ROUNDUP(L142*Avropsmottagare!$G$4,0),"FKU")</f>
        <v>FKU</v>
      </c>
      <c r="W142">
        <f t="shared" si="6"/>
        <v>0</v>
      </c>
    </row>
    <row r="143" spans="1:23" ht="15" customHeight="1" x14ac:dyDescent="0.35">
      <c r="A143" t="s">
        <v>118</v>
      </c>
      <c r="B143" t="s">
        <v>119</v>
      </c>
      <c r="C143" t="s">
        <v>5</v>
      </c>
      <c r="D143" t="s">
        <v>116</v>
      </c>
      <c r="G143" t="s">
        <v>117</v>
      </c>
      <c r="H143">
        <v>418</v>
      </c>
      <c r="I143">
        <v>464</v>
      </c>
      <c r="J143">
        <v>515</v>
      </c>
      <c r="K143">
        <v>735</v>
      </c>
      <c r="L143" t="s">
        <v>37</v>
      </c>
      <c r="Q143" t="str">
        <f t="shared" si="5"/>
        <v>Castra Group ABE6.2 Interaktionsdesigner/Tillgänglighetsexpert</v>
      </c>
      <c r="R143">
        <f ca="1">IFERROR(ROUNDUP(H143*Admin!$AE$4,0),"FKU")</f>
        <v>464</v>
      </c>
      <c r="S143">
        <f ca="1">IFERROR(ROUNDUP(I143*Admin!$AE$4,0),"FKU")</f>
        <v>515</v>
      </c>
      <c r="T143">
        <f ca="1">IFERROR(ROUNDUP(J143*Admin!$AE$4,0),"FKU")</f>
        <v>571</v>
      </c>
      <c r="U143">
        <f ca="1">IFERROR(ROUNDUP(K143*Admin!$AE$4,0),"FKU")</f>
        <v>815</v>
      </c>
      <c r="V143" t="str">
        <f>IFERROR(ROUNDUP(L143*Avropsmottagare!$G$4,0),"FKU")</f>
        <v>FKU</v>
      </c>
      <c r="W143">
        <f t="shared" si="6"/>
        <v>0</v>
      </c>
    </row>
    <row r="144" spans="1:23" ht="15" customHeight="1" x14ac:dyDescent="0.35">
      <c r="A144" t="s">
        <v>118</v>
      </c>
      <c r="B144" t="s">
        <v>119</v>
      </c>
      <c r="C144" t="s">
        <v>5</v>
      </c>
      <c r="D144" t="s">
        <v>116</v>
      </c>
      <c r="G144" t="s">
        <v>16</v>
      </c>
      <c r="H144">
        <v>418</v>
      </c>
      <c r="I144">
        <v>464</v>
      </c>
      <c r="J144">
        <v>515</v>
      </c>
      <c r="K144">
        <v>735</v>
      </c>
      <c r="L144" t="s">
        <v>37</v>
      </c>
      <c r="Q144" t="str">
        <f t="shared" si="5"/>
        <v>Castra Group ABE6.3 Grafisk formgivare</v>
      </c>
      <c r="R144">
        <f ca="1">IFERROR(ROUNDUP(H144*Admin!$AE$4,0),"FKU")</f>
        <v>464</v>
      </c>
      <c r="S144">
        <f ca="1">IFERROR(ROUNDUP(I144*Admin!$AE$4,0),"FKU")</f>
        <v>515</v>
      </c>
      <c r="T144">
        <f ca="1">IFERROR(ROUNDUP(J144*Admin!$AE$4,0),"FKU")</f>
        <v>571</v>
      </c>
      <c r="U144">
        <f ca="1">IFERROR(ROUNDUP(K144*Admin!$AE$4,0),"FKU")</f>
        <v>815</v>
      </c>
      <c r="V144" t="str">
        <f>IFERROR(ROUNDUP(L144*Avropsmottagare!$G$4,0),"FKU")</f>
        <v>FKU</v>
      </c>
      <c r="W144">
        <f t="shared" si="6"/>
        <v>0</v>
      </c>
    </row>
    <row r="145" spans="1:23" ht="15" customHeight="1" x14ac:dyDescent="0.35">
      <c r="A145" t="s">
        <v>118</v>
      </c>
      <c r="B145" t="s">
        <v>119</v>
      </c>
      <c r="C145" t="s">
        <v>5</v>
      </c>
      <c r="D145" t="s">
        <v>46</v>
      </c>
      <c r="G145" t="s">
        <v>47</v>
      </c>
      <c r="H145">
        <v>270</v>
      </c>
      <c r="I145">
        <v>300</v>
      </c>
      <c r="J145">
        <v>400</v>
      </c>
      <c r="K145">
        <v>500</v>
      </c>
      <c r="L145" t="s">
        <v>37</v>
      </c>
      <c r="Q145" t="str">
        <f t="shared" si="5"/>
        <v>Castra Group ABE7.1 Teknikstöd – på plats</v>
      </c>
      <c r="R145">
        <f ca="1">IFERROR(ROUNDUP(H145*Admin!$AE$4,0),"FKU")</f>
        <v>300</v>
      </c>
      <c r="S145">
        <f ca="1">IFERROR(ROUNDUP(I145*Admin!$AE$4,0),"FKU")</f>
        <v>333</v>
      </c>
      <c r="T145">
        <f ca="1">IFERROR(ROUNDUP(J145*Admin!$AE$4,0),"FKU")</f>
        <v>444</v>
      </c>
      <c r="U145">
        <f ca="1">IFERROR(ROUNDUP(K145*Admin!$AE$4,0),"FKU")</f>
        <v>555</v>
      </c>
      <c r="V145" t="str">
        <f>IFERROR(ROUNDUP(L145*Avropsmottagare!$G$4,0),"FKU")</f>
        <v>FKU</v>
      </c>
      <c r="W145">
        <f t="shared" si="6"/>
        <v>0</v>
      </c>
    </row>
    <row r="146" spans="1:23" ht="15" customHeight="1" x14ac:dyDescent="0.35">
      <c r="A146" t="s">
        <v>118</v>
      </c>
      <c r="B146" t="s">
        <v>119</v>
      </c>
      <c r="C146" t="s">
        <v>6</v>
      </c>
      <c r="D146" t="s">
        <v>36</v>
      </c>
      <c r="G146" t="s">
        <v>9</v>
      </c>
      <c r="H146">
        <v>549</v>
      </c>
      <c r="I146">
        <v>610</v>
      </c>
      <c r="J146">
        <v>677</v>
      </c>
      <c r="K146">
        <v>850</v>
      </c>
      <c r="L146" t="s">
        <v>37</v>
      </c>
      <c r="Q146" t="str">
        <f t="shared" si="5"/>
        <v>Castra Group ABF1.1 IT- eller Digitaliseringsstrateg</v>
      </c>
      <c r="R146">
        <f ca="1">IFERROR(ROUNDUP(H146*Admin!$AE$4,0),"FKU")</f>
        <v>609</v>
      </c>
      <c r="S146">
        <f ca="1">IFERROR(ROUNDUP(I146*Admin!$AE$4,0),"FKU")</f>
        <v>677</v>
      </c>
      <c r="T146">
        <f ca="1">IFERROR(ROUNDUP(J146*Admin!$AE$4,0),"FKU")</f>
        <v>751</v>
      </c>
      <c r="U146">
        <f ca="1">IFERROR(ROUNDUP(K146*Admin!$AE$4,0),"FKU")</f>
        <v>943</v>
      </c>
      <c r="V146" t="str">
        <f>IFERROR(ROUNDUP(L146*Avropsmottagare!$G$4,0),"FKU")</f>
        <v>FKU</v>
      </c>
      <c r="W146">
        <f t="shared" si="6"/>
        <v>0</v>
      </c>
    </row>
    <row r="147" spans="1:23" ht="15" customHeight="1" x14ac:dyDescent="0.35">
      <c r="A147" t="s">
        <v>118</v>
      </c>
      <c r="B147" t="s">
        <v>119</v>
      </c>
      <c r="C147" t="s">
        <v>6</v>
      </c>
      <c r="D147" t="s">
        <v>36</v>
      </c>
      <c r="G147" t="s">
        <v>106</v>
      </c>
      <c r="H147">
        <v>549</v>
      </c>
      <c r="I147">
        <v>610</v>
      </c>
      <c r="J147">
        <v>677</v>
      </c>
      <c r="K147">
        <v>850</v>
      </c>
      <c r="L147" t="s">
        <v>37</v>
      </c>
      <c r="Q147" t="str">
        <f t="shared" si="5"/>
        <v>Castra Group ABF1.2 Modelleringsledare/Kravanalytiker</v>
      </c>
      <c r="R147">
        <f ca="1">IFERROR(ROUNDUP(H147*Admin!$AE$4,0),"FKU")</f>
        <v>609</v>
      </c>
      <c r="S147">
        <f ca="1">IFERROR(ROUNDUP(I147*Admin!$AE$4,0),"FKU")</f>
        <v>677</v>
      </c>
      <c r="T147">
        <f ca="1">IFERROR(ROUNDUP(J147*Admin!$AE$4,0),"FKU")</f>
        <v>751</v>
      </c>
      <c r="U147">
        <f ca="1">IFERROR(ROUNDUP(K147*Admin!$AE$4,0),"FKU")</f>
        <v>943</v>
      </c>
      <c r="V147" t="str">
        <f>IFERROR(ROUNDUP(L147*Avropsmottagare!$G$4,0),"FKU")</f>
        <v>FKU</v>
      </c>
      <c r="W147">
        <f t="shared" si="6"/>
        <v>0</v>
      </c>
    </row>
    <row r="148" spans="1:23" ht="15" customHeight="1" x14ac:dyDescent="0.35">
      <c r="A148" t="s">
        <v>118</v>
      </c>
      <c r="B148" t="s">
        <v>119</v>
      </c>
      <c r="C148" t="s">
        <v>6</v>
      </c>
      <c r="D148" t="s">
        <v>36</v>
      </c>
      <c r="G148" t="s">
        <v>107</v>
      </c>
      <c r="H148">
        <v>549</v>
      </c>
      <c r="I148">
        <v>610</v>
      </c>
      <c r="J148">
        <v>677</v>
      </c>
      <c r="K148">
        <v>850</v>
      </c>
      <c r="L148" t="s">
        <v>37</v>
      </c>
      <c r="Q148" t="str">
        <f t="shared" si="5"/>
        <v>Castra Group ABF1.3 Metodstöd</v>
      </c>
      <c r="R148">
        <f ca="1">IFERROR(ROUNDUP(H148*Admin!$AE$4,0),"FKU")</f>
        <v>609</v>
      </c>
      <c r="S148">
        <f ca="1">IFERROR(ROUNDUP(I148*Admin!$AE$4,0),"FKU")</f>
        <v>677</v>
      </c>
      <c r="T148">
        <f ca="1">IFERROR(ROUNDUP(J148*Admin!$AE$4,0),"FKU")</f>
        <v>751</v>
      </c>
      <c r="U148">
        <f ca="1">IFERROR(ROUNDUP(K148*Admin!$AE$4,0),"FKU")</f>
        <v>943</v>
      </c>
      <c r="V148" t="str">
        <f>IFERROR(ROUNDUP(L148*Avropsmottagare!$G$4,0),"FKU")</f>
        <v>FKU</v>
      </c>
      <c r="W148">
        <f t="shared" si="6"/>
        <v>0</v>
      </c>
    </row>
    <row r="149" spans="1:23" ht="15" customHeight="1" x14ac:dyDescent="0.35">
      <c r="A149" t="s">
        <v>118</v>
      </c>
      <c r="B149" t="s">
        <v>119</v>
      </c>
      <c r="C149" t="s">
        <v>6</v>
      </c>
      <c r="D149" t="s">
        <v>36</v>
      </c>
      <c r="G149" t="s">
        <v>108</v>
      </c>
      <c r="H149">
        <v>549</v>
      </c>
      <c r="I149">
        <v>610</v>
      </c>
      <c r="J149">
        <v>677</v>
      </c>
      <c r="K149">
        <v>850</v>
      </c>
      <c r="L149" t="s">
        <v>37</v>
      </c>
      <c r="Q149" t="str">
        <f t="shared" si="5"/>
        <v>Castra Group ABF1.4 Hållbarhetsstrateg inom IT</v>
      </c>
      <c r="R149">
        <f ca="1">IFERROR(ROUNDUP(H149*Admin!$AE$4,0),"FKU")</f>
        <v>609</v>
      </c>
      <c r="S149">
        <f ca="1">IFERROR(ROUNDUP(I149*Admin!$AE$4,0),"FKU")</f>
        <v>677</v>
      </c>
      <c r="T149">
        <f ca="1">IFERROR(ROUNDUP(J149*Admin!$AE$4,0),"FKU")</f>
        <v>751</v>
      </c>
      <c r="U149">
        <f ca="1">IFERROR(ROUNDUP(K149*Admin!$AE$4,0),"FKU")</f>
        <v>943</v>
      </c>
      <c r="V149" t="str">
        <f>IFERROR(ROUNDUP(L149*Avropsmottagare!$G$4,0),"FKU")</f>
        <v>FKU</v>
      </c>
      <c r="W149">
        <f t="shared" si="6"/>
        <v>0</v>
      </c>
    </row>
    <row r="150" spans="1:23" ht="15" customHeight="1" x14ac:dyDescent="0.35">
      <c r="A150" t="s">
        <v>118</v>
      </c>
      <c r="B150" t="s">
        <v>119</v>
      </c>
      <c r="C150" t="s">
        <v>6</v>
      </c>
      <c r="D150" t="s">
        <v>38</v>
      </c>
      <c r="G150" t="s">
        <v>10</v>
      </c>
      <c r="H150">
        <v>621</v>
      </c>
      <c r="I150">
        <v>689</v>
      </c>
      <c r="J150">
        <v>765</v>
      </c>
      <c r="K150">
        <v>970</v>
      </c>
      <c r="L150" t="s">
        <v>37</v>
      </c>
      <c r="Q150" t="str">
        <f t="shared" si="5"/>
        <v>Castra Group ABF2.1 Projektledare</v>
      </c>
      <c r="R150">
        <f ca="1">IFERROR(ROUNDUP(H150*Admin!$AE$4,0),"FKU")</f>
        <v>689</v>
      </c>
      <c r="S150">
        <f ca="1">IFERROR(ROUNDUP(I150*Admin!$AE$4,0),"FKU")</f>
        <v>764</v>
      </c>
      <c r="T150">
        <f ca="1">IFERROR(ROUNDUP(J150*Admin!$AE$4,0),"FKU")</f>
        <v>849</v>
      </c>
      <c r="U150">
        <f ca="1">IFERROR(ROUNDUP(K150*Admin!$AE$4,0),"FKU")</f>
        <v>1076</v>
      </c>
      <c r="V150" t="str">
        <f>IFERROR(ROUNDUP(L150*Avropsmottagare!$G$4,0),"FKU")</f>
        <v>FKU</v>
      </c>
      <c r="W150">
        <f t="shared" si="6"/>
        <v>0</v>
      </c>
    </row>
    <row r="151" spans="1:23" ht="15" customHeight="1" x14ac:dyDescent="0.35">
      <c r="A151" t="s">
        <v>118</v>
      </c>
      <c r="B151" t="s">
        <v>119</v>
      </c>
      <c r="C151" t="s">
        <v>6</v>
      </c>
      <c r="D151" t="s">
        <v>38</v>
      </c>
      <c r="G151" t="s">
        <v>11</v>
      </c>
      <c r="H151">
        <v>621</v>
      </c>
      <c r="I151">
        <v>689</v>
      </c>
      <c r="J151">
        <v>765</v>
      </c>
      <c r="K151">
        <v>970</v>
      </c>
      <c r="L151" t="s">
        <v>37</v>
      </c>
      <c r="Q151" t="str">
        <f t="shared" si="5"/>
        <v>Castra Group ABF2.2 Teknisk projektledare</v>
      </c>
      <c r="R151">
        <f ca="1">IFERROR(ROUNDUP(H151*Admin!$AE$4,0),"FKU")</f>
        <v>689</v>
      </c>
      <c r="S151">
        <f ca="1">IFERROR(ROUNDUP(I151*Admin!$AE$4,0),"FKU")</f>
        <v>764</v>
      </c>
      <c r="T151">
        <f ca="1">IFERROR(ROUNDUP(J151*Admin!$AE$4,0),"FKU")</f>
        <v>849</v>
      </c>
      <c r="U151">
        <f ca="1">IFERROR(ROUNDUP(K151*Admin!$AE$4,0),"FKU")</f>
        <v>1076</v>
      </c>
      <c r="V151" t="str">
        <f>IFERROR(ROUNDUP(L151*Avropsmottagare!$G$4,0),"FKU")</f>
        <v>FKU</v>
      </c>
      <c r="W151">
        <f t="shared" si="6"/>
        <v>0</v>
      </c>
    </row>
    <row r="152" spans="1:23" ht="15" customHeight="1" x14ac:dyDescent="0.35">
      <c r="A152" t="s">
        <v>118</v>
      </c>
      <c r="B152" t="s">
        <v>119</v>
      </c>
      <c r="C152" t="s">
        <v>6</v>
      </c>
      <c r="D152" t="s">
        <v>38</v>
      </c>
      <c r="G152" t="s">
        <v>109</v>
      </c>
      <c r="H152">
        <v>621</v>
      </c>
      <c r="I152">
        <v>689</v>
      </c>
      <c r="J152">
        <v>765</v>
      </c>
      <c r="K152">
        <v>970</v>
      </c>
      <c r="L152" t="s">
        <v>37</v>
      </c>
      <c r="Q152" t="str">
        <f t="shared" si="5"/>
        <v>Castra Group ABF2.3 Förändringsledare</v>
      </c>
      <c r="R152">
        <f ca="1">IFERROR(ROUNDUP(H152*Admin!$AE$4,0),"FKU")</f>
        <v>689</v>
      </c>
      <c r="S152">
        <f ca="1">IFERROR(ROUNDUP(I152*Admin!$AE$4,0),"FKU")</f>
        <v>764</v>
      </c>
      <c r="T152">
        <f ca="1">IFERROR(ROUNDUP(J152*Admin!$AE$4,0),"FKU")</f>
        <v>849</v>
      </c>
      <c r="U152">
        <f ca="1">IFERROR(ROUNDUP(K152*Admin!$AE$4,0),"FKU")</f>
        <v>1076</v>
      </c>
      <c r="V152" t="str">
        <f>IFERROR(ROUNDUP(L152*Avropsmottagare!$G$4,0),"FKU")</f>
        <v>FKU</v>
      </c>
      <c r="W152">
        <f t="shared" si="6"/>
        <v>0</v>
      </c>
    </row>
    <row r="153" spans="1:23" ht="15" customHeight="1" x14ac:dyDescent="0.35">
      <c r="A153" t="s">
        <v>118</v>
      </c>
      <c r="B153" t="s">
        <v>119</v>
      </c>
      <c r="C153" t="s">
        <v>6</v>
      </c>
      <c r="D153" t="s">
        <v>38</v>
      </c>
      <c r="G153" t="s">
        <v>110</v>
      </c>
      <c r="H153">
        <v>621</v>
      </c>
      <c r="I153">
        <v>689</v>
      </c>
      <c r="J153">
        <v>765</v>
      </c>
      <c r="K153">
        <v>970</v>
      </c>
      <c r="L153" t="s">
        <v>37</v>
      </c>
      <c r="Q153" t="str">
        <f t="shared" si="5"/>
        <v>Castra Group ABF2.4 IT-controller/Compliance manager</v>
      </c>
      <c r="R153">
        <f ca="1">IFERROR(ROUNDUP(H153*Admin!$AE$4,0),"FKU")</f>
        <v>689</v>
      </c>
      <c r="S153">
        <f ca="1">IFERROR(ROUNDUP(I153*Admin!$AE$4,0),"FKU")</f>
        <v>764</v>
      </c>
      <c r="T153">
        <f ca="1">IFERROR(ROUNDUP(J153*Admin!$AE$4,0),"FKU")</f>
        <v>849</v>
      </c>
      <c r="U153">
        <f ca="1">IFERROR(ROUNDUP(K153*Admin!$AE$4,0),"FKU")</f>
        <v>1076</v>
      </c>
      <c r="V153" t="str">
        <f>IFERROR(ROUNDUP(L153*Avropsmottagare!$G$4,0),"FKU")</f>
        <v>FKU</v>
      </c>
      <c r="W153">
        <f t="shared" si="6"/>
        <v>0</v>
      </c>
    </row>
    <row r="154" spans="1:23" ht="15" customHeight="1" x14ac:dyDescent="0.35">
      <c r="A154" t="s">
        <v>118</v>
      </c>
      <c r="B154" t="s">
        <v>119</v>
      </c>
      <c r="C154" t="s">
        <v>6</v>
      </c>
      <c r="D154" t="s">
        <v>39</v>
      </c>
      <c r="G154" t="s">
        <v>111</v>
      </c>
      <c r="H154">
        <v>646</v>
      </c>
      <c r="I154">
        <v>717</v>
      </c>
      <c r="J154">
        <v>796</v>
      </c>
      <c r="K154">
        <v>951</v>
      </c>
      <c r="L154" t="s">
        <v>37</v>
      </c>
      <c r="Q154" t="str">
        <f t="shared" si="5"/>
        <v>Castra Group ABF3.1 Systemutvecklare/Systemintegratör</v>
      </c>
      <c r="R154">
        <f ca="1">IFERROR(ROUNDUP(H154*Admin!$AE$4,0),"FKU")</f>
        <v>717</v>
      </c>
      <c r="S154">
        <f ca="1">IFERROR(ROUNDUP(I154*Admin!$AE$4,0),"FKU")</f>
        <v>795</v>
      </c>
      <c r="T154">
        <f ca="1">IFERROR(ROUNDUP(J154*Admin!$AE$4,0),"FKU")</f>
        <v>883</v>
      </c>
      <c r="U154">
        <f ca="1">IFERROR(ROUNDUP(K154*Admin!$AE$4,0),"FKU")</f>
        <v>1055</v>
      </c>
      <c r="V154" t="str">
        <f>IFERROR(ROUNDUP(L154*Avropsmottagare!$G$4,0),"FKU")</f>
        <v>FKU</v>
      </c>
      <c r="W154">
        <f t="shared" si="6"/>
        <v>0</v>
      </c>
    </row>
    <row r="155" spans="1:23" ht="15" customHeight="1" x14ac:dyDescent="0.35">
      <c r="A155" t="s">
        <v>118</v>
      </c>
      <c r="B155" t="s">
        <v>119</v>
      </c>
      <c r="C155" t="s">
        <v>6</v>
      </c>
      <c r="D155" t="s">
        <v>39</v>
      </c>
      <c r="G155" t="s">
        <v>112</v>
      </c>
      <c r="H155">
        <v>646</v>
      </c>
      <c r="I155">
        <v>717</v>
      </c>
      <c r="J155">
        <v>796</v>
      </c>
      <c r="K155">
        <v>951</v>
      </c>
      <c r="L155" t="s">
        <v>37</v>
      </c>
      <c r="Q155" t="str">
        <f t="shared" si="5"/>
        <v>Castra Group ABF3.2 Systemförvaltare</v>
      </c>
      <c r="R155">
        <f ca="1">IFERROR(ROUNDUP(H155*Admin!$AE$4,0),"FKU")</f>
        <v>717</v>
      </c>
      <c r="S155">
        <f ca="1">IFERROR(ROUNDUP(I155*Admin!$AE$4,0),"FKU")</f>
        <v>795</v>
      </c>
      <c r="T155">
        <f ca="1">IFERROR(ROUNDUP(J155*Admin!$AE$4,0),"FKU")</f>
        <v>883</v>
      </c>
      <c r="U155">
        <f ca="1">IFERROR(ROUNDUP(K155*Admin!$AE$4,0),"FKU")</f>
        <v>1055</v>
      </c>
      <c r="V155" t="str">
        <f>IFERROR(ROUNDUP(L155*Avropsmottagare!$G$4,0),"FKU")</f>
        <v>FKU</v>
      </c>
      <c r="W155">
        <f t="shared" si="6"/>
        <v>0</v>
      </c>
    </row>
    <row r="156" spans="1:23" ht="15" customHeight="1" x14ac:dyDescent="0.35">
      <c r="A156" t="s">
        <v>118</v>
      </c>
      <c r="B156" t="s">
        <v>119</v>
      </c>
      <c r="C156" t="s">
        <v>6</v>
      </c>
      <c r="D156" t="s">
        <v>39</v>
      </c>
      <c r="G156" t="s">
        <v>12</v>
      </c>
      <c r="H156">
        <v>646</v>
      </c>
      <c r="I156">
        <v>717</v>
      </c>
      <c r="J156">
        <v>796</v>
      </c>
      <c r="K156">
        <v>951</v>
      </c>
      <c r="L156" t="s">
        <v>37</v>
      </c>
      <c r="Q156" t="str">
        <f t="shared" si="5"/>
        <v>Castra Group ABF3.3 Tekniker</v>
      </c>
      <c r="R156">
        <f ca="1">IFERROR(ROUNDUP(H156*Admin!$AE$4,0),"FKU")</f>
        <v>717</v>
      </c>
      <c r="S156">
        <f ca="1">IFERROR(ROUNDUP(I156*Admin!$AE$4,0),"FKU")</f>
        <v>795</v>
      </c>
      <c r="T156">
        <f ca="1">IFERROR(ROUNDUP(J156*Admin!$AE$4,0),"FKU")</f>
        <v>883</v>
      </c>
      <c r="U156">
        <f ca="1">IFERROR(ROUNDUP(K156*Admin!$AE$4,0),"FKU")</f>
        <v>1055</v>
      </c>
      <c r="V156" t="str">
        <f>IFERROR(ROUNDUP(L156*Avropsmottagare!$G$4,0),"FKU")</f>
        <v>FKU</v>
      </c>
      <c r="W156">
        <f t="shared" si="6"/>
        <v>0</v>
      </c>
    </row>
    <row r="157" spans="1:23" ht="15" customHeight="1" x14ac:dyDescent="0.35">
      <c r="A157" t="s">
        <v>118</v>
      </c>
      <c r="B157" t="s">
        <v>119</v>
      </c>
      <c r="C157" t="s">
        <v>6</v>
      </c>
      <c r="D157" t="s">
        <v>39</v>
      </c>
      <c r="G157" t="s">
        <v>13</v>
      </c>
      <c r="H157">
        <v>646</v>
      </c>
      <c r="I157">
        <v>717</v>
      </c>
      <c r="J157">
        <v>796</v>
      </c>
      <c r="K157">
        <v>951</v>
      </c>
      <c r="L157" t="s">
        <v>37</v>
      </c>
      <c r="Q157" t="str">
        <f t="shared" si="5"/>
        <v>Castra Group ABF3.4 Testare</v>
      </c>
      <c r="R157">
        <f ca="1">IFERROR(ROUNDUP(H157*Admin!$AE$4,0),"FKU")</f>
        <v>717</v>
      </c>
      <c r="S157">
        <f ca="1">IFERROR(ROUNDUP(I157*Admin!$AE$4,0),"FKU")</f>
        <v>795</v>
      </c>
      <c r="T157">
        <f ca="1">IFERROR(ROUNDUP(J157*Admin!$AE$4,0),"FKU")</f>
        <v>883</v>
      </c>
      <c r="U157">
        <f ca="1">IFERROR(ROUNDUP(K157*Admin!$AE$4,0),"FKU")</f>
        <v>1055</v>
      </c>
      <c r="V157" t="str">
        <f>IFERROR(ROUNDUP(L157*Avropsmottagare!$G$4,0),"FKU")</f>
        <v>FKU</v>
      </c>
      <c r="W157">
        <f t="shared" si="6"/>
        <v>0</v>
      </c>
    </row>
    <row r="158" spans="1:23" ht="15" customHeight="1" x14ac:dyDescent="0.35">
      <c r="A158" t="s">
        <v>118</v>
      </c>
      <c r="B158" t="s">
        <v>119</v>
      </c>
      <c r="C158" t="s">
        <v>6</v>
      </c>
      <c r="D158" t="s">
        <v>113</v>
      </c>
      <c r="G158" t="s">
        <v>40</v>
      </c>
      <c r="H158">
        <v>575</v>
      </c>
      <c r="I158">
        <v>638</v>
      </c>
      <c r="J158">
        <v>708</v>
      </c>
      <c r="K158">
        <v>935</v>
      </c>
      <c r="L158" t="s">
        <v>37</v>
      </c>
      <c r="Q158" t="str">
        <f t="shared" si="5"/>
        <v>Castra Group ABF4.1 Enterprisearkitekt</v>
      </c>
      <c r="R158">
        <f ca="1">IFERROR(ROUNDUP(H158*Admin!$AE$4,0),"FKU")</f>
        <v>638</v>
      </c>
      <c r="S158">
        <f ca="1">IFERROR(ROUNDUP(I158*Admin!$AE$4,0),"FKU")</f>
        <v>708</v>
      </c>
      <c r="T158">
        <f ca="1">IFERROR(ROUNDUP(J158*Admin!$AE$4,0),"FKU")</f>
        <v>785</v>
      </c>
      <c r="U158">
        <f ca="1">IFERROR(ROUNDUP(K158*Admin!$AE$4,0),"FKU")</f>
        <v>1037</v>
      </c>
      <c r="V158" t="str">
        <f>IFERROR(ROUNDUP(L158*Avropsmottagare!$G$4,0),"FKU")</f>
        <v>FKU</v>
      </c>
      <c r="W158">
        <f t="shared" si="6"/>
        <v>0</v>
      </c>
    </row>
    <row r="159" spans="1:23" ht="15" customHeight="1" x14ac:dyDescent="0.35">
      <c r="A159" t="s">
        <v>118</v>
      </c>
      <c r="B159" t="s">
        <v>119</v>
      </c>
      <c r="C159" t="s">
        <v>6</v>
      </c>
      <c r="D159" t="s">
        <v>113</v>
      </c>
      <c r="G159" t="s">
        <v>41</v>
      </c>
      <c r="H159">
        <v>575</v>
      </c>
      <c r="I159">
        <v>638</v>
      </c>
      <c r="J159">
        <v>708</v>
      </c>
      <c r="K159">
        <v>935</v>
      </c>
      <c r="L159" t="s">
        <v>37</v>
      </c>
      <c r="Q159" t="str">
        <f t="shared" si="5"/>
        <v>Castra Group ABF4.2 Verksamhetsarkitekt</v>
      </c>
      <c r="R159">
        <f ca="1">IFERROR(ROUNDUP(H159*Admin!$AE$4,0),"FKU")</f>
        <v>638</v>
      </c>
      <c r="S159">
        <f ca="1">IFERROR(ROUNDUP(I159*Admin!$AE$4,0),"FKU")</f>
        <v>708</v>
      </c>
      <c r="T159">
        <f ca="1">IFERROR(ROUNDUP(J159*Admin!$AE$4,0),"FKU")</f>
        <v>785</v>
      </c>
      <c r="U159">
        <f ca="1">IFERROR(ROUNDUP(K159*Admin!$AE$4,0),"FKU")</f>
        <v>1037</v>
      </c>
      <c r="V159" t="str">
        <f>IFERROR(ROUNDUP(L159*Avropsmottagare!$G$4,0),"FKU")</f>
        <v>FKU</v>
      </c>
      <c r="W159">
        <f t="shared" si="6"/>
        <v>0</v>
      </c>
    </row>
    <row r="160" spans="1:23" ht="15" customHeight="1" x14ac:dyDescent="0.35">
      <c r="A160" t="s">
        <v>118</v>
      </c>
      <c r="B160" t="s">
        <v>119</v>
      </c>
      <c r="C160" t="s">
        <v>6</v>
      </c>
      <c r="D160" t="s">
        <v>113</v>
      </c>
      <c r="G160" t="s">
        <v>42</v>
      </c>
      <c r="H160">
        <v>575</v>
      </c>
      <c r="I160">
        <v>638</v>
      </c>
      <c r="J160">
        <v>708</v>
      </c>
      <c r="K160">
        <v>935</v>
      </c>
      <c r="L160" t="s">
        <v>37</v>
      </c>
      <c r="Q160" t="str">
        <f t="shared" si="5"/>
        <v>Castra Group ABF4.3 Lösningsarkitekt</v>
      </c>
      <c r="R160">
        <f ca="1">IFERROR(ROUNDUP(H160*Admin!$AE$4,0),"FKU")</f>
        <v>638</v>
      </c>
      <c r="S160">
        <f ca="1">IFERROR(ROUNDUP(I160*Admin!$AE$4,0),"FKU")</f>
        <v>708</v>
      </c>
      <c r="T160">
        <f ca="1">IFERROR(ROUNDUP(J160*Admin!$AE$4,0),"FKU")</f>
        <v>785</v>
      </c>
      <c r="U160">
        <f ca="1">IFERROR(ROUNDUP(K160*Admin!$AE$4,0),"FKU")</f>
        <v>1037</v>
      </c>
      <c r="V160" t="str">
        <f>IFERROR(ROUNDUP(L160*Avropsmottagare!$G$4,0),"FKU")</f>
        <v>FKU</v>
      </c>
      <c r="W160">
        <f t="shared" si="6"/>
        <v>0</v>
      </c>
    </row>
    <row r="161" spans="1:23" ht="15" customHeight="1" x14ac:dyDescent="0.35">
      <c r="A161" t="s">
        <v>118</v>
      </c>
      <c r="B161" t="s">
        <v>119</v>
      </c>
      <c r="C161" t="s">
        <v>6</v>
      </c>
      <c r="D161" t="s">
        <v>113</v>
      </c>
      <c r="G161" t="s">
        <v>43</v>
      </c>
      <c r="H161">
        <v>575</v>
      </c>
      <c r="I161">
        <v>638</v>
      </c>
      <c r="J161">
        <v>708</v>
      </c>
      <c r="K161">
        <v>935</v>
      </c>
      <c r="L161" t="s">
        <v>37</v>
      </c>
      <c r="Q161" t="str">
        <f t="shared" si="5"/>
        <v>Castra Group ABF4.4 Mjukvaruarkitekt</v>
      </c>
      <c r="R161">
        <f ca="1">IFERROR(ROUNDUP(H161*Admin!$AE$4,0),"FKU")</f>
        <v>638</v>
      </c>
      <c r="S161">
        <f ca="1">IFERROR(ROUNDUP(I161*Admin!$AE$4,0),"FKU")</f>
        <v>708</v>
      </c>
      <c r="T161">
        <f ca="1">IFERROR(ROUNDUP(J161*Admin!$AE$4,0),"FKU")</f>
        <v>785</v>
      </c>
      <c r="U161">
        <f ca="1">IFERROR(ROUNDUP(K161*Admin!$AE$4,0),"FKU")</f>
        <v>1037</v>
      </c>
      <c r="V161" t="str">
        <f>IFERROR(ROUNDUP(L161*Avropsmottagare!$G$4,0),"FKU")</f>
        <v>FKU</v>
      </c>
      <c r="W161">
        <f t="shared" si="6"/>
        <v>0</v>
      </c>
    </row>
    <row r="162" spans="1:23" ht="15" customHeight="1" x14ac:dyDescent="0.35">
      <c r="A162" t="s">
        <v>118</v>
      </c>
      <c r="B162" t="s">
        <v>119</v>
      </c>
      <c r="C162" t="s">
        <v>6</v>
      </c>
      <c r="D162" t="s">
        <v>113</v>
      </c>
      <c r="G162" t="s">
        <v>44</v>
      </c>
      <c r="H162">
        <v>575</v>
      </c>
      <c r="I162">
        <v>638</v>
      </c>
      <c r="J162">
        <v>708</v>
      </c>
      <c r="K162">
        <v>935</v>
      </c>
      <c r="L162" t="s">
        <v>37</v>
      </c>
      <c r="Q162" t="str">
        <f t="shared" si="5"/>
        <v>Castra Group ABF4.5 Infrastrukturarkitekt</v>
      </c>
      <c r="R162">
        <f ca="1">IFERROR(ROUNDUP(H162*Admin!$AE$4,0),"FKU")</f>
        <v>638</v>
      </c>
      <c r="S162">
        <f ca="1">IFERROR(ROUNDUP(I162*Admin!$AE$4,0),"FKU")</f>
        <v>708</v>
      </c>
      <c r="T162">
        <f ca="1">IFERROR(ROUNDUP(J162*Admin!$AE$4,0),"FKU")</f>
        <v>785</v>
      </c>
      <c r="U162">
        <f ca="1">IFERROR(ROUNDUP(K162*Admin!$AE$4,0),"FKU")</f>
        <v>1037</v>
      </c>
      <c r="V162" t="str">
        <f>IFERROR(ROUNDUP(L162*Avropsmottagare!$G$4,0),"FKU")</f>
        <v>FKU</v>
      </c>
      <c r="W162">
        <f t="shared" si="6"/>
        <v>0</v>
      </c>
    </row>
    <row r="163" spans="1:23" ht="15" customHeight="1" x14ac:dyDescent="0.35">
      <c r="A163" t="s">
        <v>118</v>
      </c>
      <c r="B163" t="s">
        <v>119</v>
      </c>
      <c r="C163" t="s">
        <v>6</v>
      </c>
      <c r="D163" t="s">
        <v>114</v>
      </c>
      <c r="G163" t="s">
        <v>14</v>
      </c>
      <c r="H163">
        <v>414</v>
      </c>
      <c r="I163">
        <v>459</v>
      </c>
      <c r="J163">
        <v>510</v>
      </c>
      <c r="K163">
        <v>728</v>
      </c>
      <c r="L163" t="s">
        <v>37</v>
      </c>
      <c r="Q163" t="str">
        <f t="shared" si="5"/>
        <v>Castra Group ABF5.1 Säkerhetsstrateg/Säkerhetsanalytiker</v>
      </c>
      <c r="R163">
        <f ca="1">IFERROR(ROUNDUP(H163*Admin!$AE$4,0),"FKU")</f>
        <v>459</v>
      </c>
      <c r="S163">
        <f ca="1">IFERROR(ROUNDUP(I163*Admin!$AE$4,0),"FKU")</f>
        <v>509</v>
      </c>
      <c r="T163">
        <f ca="1">IFERROR(ROUNDUP(J163*Admin!$AE$4,0),"FKU")</f>
        <v>566</v>
      </c>
      <c r="U163">
        <f ca="1">IFERROR(ROUNDUP(K163*Admin!$AE$4,0),"FKU")</f>
        <v>808</v>
      </c>
      <c r="V163" t="str">
        <f>IFERROR(ROUNDUP(L163*Avropsmottagare!$G$4,0),"FKU")</f>
        <v>FKU</v>
      </c>
      <c r="W163">
        <f t="shared" si="6"/>
        <v>0</v>
      </c>
    </row>
    <row r="164" spans="1:23" ht="15" customHeight="1" x14ac:dyDescent="0.35">
      <c r="A164" t="s">
        <v>118</v>
      </c>
      <c r="B164" t="s">
        <v>119</v>
      </c>
      <c r="C164" t="s">
        <v>6</v>
      </c>
      <c r="D164" t="s">
        <v>114</v>
      </c>
      <c r="G164" t="s">
        <v>115</v>
      </c>
      <c r="H164">
        <v>414</v>
      </c>
      <c r="I164">
        <v>459</v>
      </c>
      <c r="J164">
        <v>510</v>
      </c>
      <c r="K164">
        <v>728</v>
      </c>
      <c r="L164" t="s">
        <v>37</v>
      </c>
      <c r="Q164" t="str">
        <f t="shared" si="5"/>
        <v>Castra Group ABF5.2 Risk Manager</v>
      </c>
      <c r="R164">
        <f ca="1">IFERROR(ROUNDUP(H164*Admin!$AE$4,0),"FKU")</f>
        <v>459</v>
      </c>
      <c r="S164">
        <f ca="1">IFERROR(ROUNDUP(I164*Admin!$AE$4,0),"FKU")</f>
        <v>509</v>
      </c>
      <c r="T164">
        <f ca="1">IFERROR(ROUNDUP(J164*Admin!$AE$4,0),"FKU")</f>
        <v>566</v>
      </c>
      <c r="U164">
        <f ca="1">IFERROR(ROUNDUP(K164*Admin!$AE$4,0),"FKU")</f>
        <v>808</v>
      </c>
      <c r="V164" t="str">
        <f>IFERROR(ROUNDUP(L164*Avropsmottagare!$G$4,0),"FKU")</f>
        <v>FKU</v>
      </c>
      <c r="W164">
        <f t="shared" si="6"/>
        <v>0</v>
      </c>
    </row>
    <row r="165" spans="1:23" ht="15" customHeight="1" x14ac:dyDescent="0.35">
      <c r="A165" t="s">
        <v>118</v>
      </c>
      <c r="B165" t="s">
        <v>119</v>
      </c>
      <c r="C165" t="s">
        <v>6</v>
      </c>
      <c r="D165" t="s">
        <v>114</v>
      </c>
      <c r="G165" t="s">
        <v>15</v>
      </c>
      <c r="H165">
        <v>414</v>
      </c>
      <c r="I165">
        <v>459</v>
      </c>
      <c r="J165">
        <v>510</v>
      </c>
      <c r="K165">
        <v>728</v>
      </c>
      <c r="L165" t="s">
        <v>37</v>
      </c>
      <c r="Q165" t="str">
        <f t="shared" si="5"/>
        <v>Castra Group ABF5.3 Säkerhetstekniker</v>
      </c>
      <c r="R165">
        <f ca="1">IFERROR(ROUNDUP(H165*Admin!$AE$4,0),"FKU")</f>
        <v>459</v>
      </c>
      <c r="S165">
        <f ca="1">IFERROR(ROUNDUP(I165*Admin!$AE$4,0),"FKU")</f>
        <v>509</v>
      </c>
      <c r="T165">
        <f ca="1">IFERROR(ROUNDUP(J165*Admin!$AE$4,0),"FKU")</f>
        <v>566</v>
      </c>
      <c r="U165">
        <f ca="1">IFERROR(ROUNDUP(K165*Admin!$AE$4,0),"FKU")</f>
        <v>808</v>
      </c>
      <c r="V165" t="str">
        <f>IFERROR(ROUNDUP(L165*Avropsmottagare!$G$4,0),"FKU")</f>
        <v>FKU</v>
      </c>
      <c r="W165">
        <f t="shared" si="6"/>
        <v>0</v>
      </c>
    </row>
    <row r="166" spans="1:23" ht="15" customHeight="1" x14ac:dyDescent="0.35">
      <c r="A166" t="s">
        <v>118</v>
      </c>
      <c r="B166" t="s">
        <v>119</v>
      </c>
      <c r="C166" t="s">
        <v>6</v>
      </c>
      <c r="D166" t="s">
        <v>116</v>
      </c>
      <c r="G166" t="s">
        <v>45</v>
      </c>
      <c r="H166">
        <v>539</v>
      </c>
      <c r="I166">
        <v>598</v>
      </c>
      <c r="J166">
        <v>664</v>
      </c>
      <c r="K166">
        <v>812</v>
      </c>
      <c r="L166" t="s">
        <v>37</v>
      </c>
      <c r="Q166" t="str">
        <f t="shared" si="5"/>
        <v>Castra Group ABF6.1 Webbstrateg</v>
      </c>
      <c r="R166">
        <f ca="1">IFERROR(ROUNDUP(H166*Admin!$AE$4,0),"FKU")</f>
        <v>598</v>
      </c>
      <c r="S166">
        <f ca="1">IFERROR(ROUNDUP(I166*Admin!$AE$4,0),"FKU")</f>
        <v>663</v>
      </c>
      <c r="T166">
        <f ca="1">IFERROR(ROUNDUP(J166*Admin!$AE$4,0),"FKU")</f>
        <v>737</v>
      </c>
      <c r="U166">
        <f ca="1">IFERROR(ROUNDUP(K166*Admin!$AE$4,0),"FKU")</f>
        <v>901</v>
      </c>
      <c r="V166" t="str">
        <f>IFERROR(ROUNDUP(L166*Avropsmottagare!$G$4,0),"FKU")</f>
        <v>FKU</v>
      </c>
      <c r="W166">
        <f t="shared" si="6"/>
        <v>0</v>
      </c>
    </row>
    <row r="167" spans="1:23" ht="15" customHeight="1" x14ac:dyDescent="0.35">
      <c r="A167" t="s">
        <v>118</v>
      </c>
      <c r="B167" t="s">
        <v>119</v>
      </c>
      <c r="C167" t="s">
        <v>6</v>
      </c>
      <c r="D167" t="s">
        <v>116</v>
      </c>
      <c r="G167" t="s">
        <v>117</v>
      </c>
      <c r="H167">
        <v>539</v>
      </c>
      <c r="I167">
        <v>598</v>
      </c>
      <c r="J167">
        <v>664</v>
      </c>
      <c r="K167">
        <v>812</v>
      </c>
      <c r="L167" t="s">
        <v>37</v>
      </c>
      <c r="Q167" t="str">
        <f t="shared" si="5"/>
        <v>Castra Group ABF6.2 Interaktionsdesigner/Tillgänglighetsexpert</v>
      </c>
      <c r="R167">
        <f ca="1">IFERROR(ROUNDUP(H167*Admin!$AE$4,0),"FKU")</f>
        <v>598</v>
      </c>
      <c r="S167">
        <f ca="1">IFERROR(ROUNDUP(I167*Admin!$AE$4,0),"FKU")</f>
        <v>663</v>
      </c>
      <c r="T167">
        <f ca="1">IFERROR(ROUNDUP(J167*Admin!$AE$4,0),"FKU")</f>
        <v>737</v>
      </c>
      <c r="U167">
        <f ca="1">IFERROR(ROUNDUP(K167*Admin!$AE$4,0),"FKU")</f>
        <v>901</v>
      </c>
      <c r="V167" t="str">
        <f>IFERROR(ROUNDUP(L167*Avropsmottagare!$G$4,0),"FKU")</f>
        <v>FKU</v>
      </c>
      <c r="W167">
        <f t="shared" si="6"/>
        <v>0</v>
      </c>
    </row>
    <row r="168" spans="1:23" ht="15" customHeight="1" x14ac:dyDescent="0.35">
      <c r="A168" t="s">
        <v>118</v>
      </c>
      <c r="B168" t="s">
        <v>119</v>
      </c>
      <c r="C168" t="s">
        <v>6</v>
      </c>
      <c r="D168" t="s">
        <v>116</v>
      </c>
      <c r="G168" t="s">
        <v>16</v>
      </c>
      <c r="H168">
        <v>539</v>
      </c>
      <c r="I168">
        <v>598</v>
      </c>
      <c r="J168">
        <v>664</v>
      </c>
      <c r="K168">
        <v>812</v>
      </c>
      <c r="L168" t="s">
        <v>37</v>
      </c>
      <c r="Q168" t="str">
        <f t="shared" si="5"/>
        <v>Castra Group ABF6.3 Grafisk formgivare</v>
      </c>
      <c r="R168">
        <f ca="1">IFERROR(ROUNDUP(H168*Admin!$AE$4,0),"FKU")</f>
        <v>598</v>
      </c>
      <c r="S168">
        <f ca="1">IFERROR(ROUNDUP(I168*Admin!$AE$4,0),"FKU")</f>
        <v>663</v>
      </c>
      <c r="T168">
        <f ca="1">IFERROR(ROUNDUP(J168*Admin!$AE$4,0),"FKU")</f>
        <v>737</v>
      </c>
      <c r="U168">
        <f ca="1">IFERROR(ROUNDUP(K168*Admin!$AE$4,0),"FKU")</f>
        <v>901</v>
      </c>
      <c r="V168" t="str">
        <f>IFERROR(ROUNDUP(L168*Avropsmottagare!$G$4,0),"FKU")</f>
        <v>FKU</v>
      </c>
      <c r="W168">
        <f t="shared" si="6"/>
        <v>0</v>
      </c>
    </row>
    <row r="169" spans="1:23" ht="15" customHeight="1" x14ac:dyDescent="0.35">
      <c r="A169" t="s">
        <v>118</v>
      </c>
      <c r="B169" t="s">
        <v>119</v>
      </c>
      <c r="C169" t="s">
        <v>6</v>
      </c>
      <c r="D169" t="s">
        <v>46</v>
      </c>
      <c r="G169" t="s">
        <v>47</v>
      </c>
      <c r="H169">
        <v>225</v>
      </c>
      <c r="I169">
        <v>250</v>
      </c>
      <c r="J169">
        <v>350</v>
      </c>
      <c r="K169">
        <v>450</v>
      </c>
      <c r="L169" t="s">
        <v>37</v>
      </c>
      <c r="Q169" t="str">
        <f t="shared" si="5"/>
        <v>Castra Group ABF7.1 Teknikstöd – på plats</v>
      </c>
      <c r="R169">
        <f ca="1">IFERROR(ROUNDUP(H169*Admin!$AE$4,0),"FKU")</f>
        <v>250</v>
      </c>
      <c r="S169">
        <f ca="1">IFERROR(ROUNDUP(I169*Admin!$AE$4,0),"FKU")</f>
        <v>278</v>
      </c>
      <c r="T169">
        <f ca="1">IFERROR(ROUNDUP(J169*Admin!$AE$4,0),"FKU")</f>
        <v>389</v>
      </c>
      <c r="U169">
        <f ca="1">IFERROR(ROUNDUP(K169*Admin!$AE$4,0),"FKU")</f>
        <v>499</v>
      </c>
      <c r="V169" t="str">
        <f>IFERROR(ROUNDUP(L169*Avropsmottagare!$G$4,0),"FKU")</f>
        <v>FKU</v>
      </c>
      <c r="W169">
        <f t="shared" si="6"/>
        <v>0</v>
      </c>
    </row>
    <row r="170" spans="1:23" ht="15" customHeight="1" x14ac:dyDescent="0.35">
      <c r="A170" t="s">
        <v>118</v>
      </c>
      <c r="B170" t="s">
        <v>119</v>
      </c>
      <c r="C170" t="s">
        <v>7</v>
      </c>
      <c r="D170" t="s">
        <v>36</v>
      </c>
      <c r="G170" t="s">
        <v>9</v>
      </c>
      <c r="H170">
        <v>608</v>
      </c>
      <c r="I170">
        <v>675</v>
      </c>
      <c r="J170">
        <v>750</v>
      </c>
      <c r="K170">
        <v>950</v>
      </c>
      <c r="L170" t="s">
        <v>37</v>
      </c>
      <c r="Q170" t="str">
        <f t="shared" si="5"/>
        <v>Castra Group ABG1.1 IT- eller Digitaliseringsstrateg</v>
      </c>
      <c r="R170">
        <f ca="1">IFERROR(ROUNDUP(H170*Admin!$AE$4,0),"FKU")</f>
        <v>675</v>
      </c>
      <c r="S170">
        <f ca="1">IFERROR(ROUNDUP(I170*Admin!$AE$4,0),"FKU")</f>
        <v>749</v>
      </c>
      <c r="T170">
        <f ca="1">IFERROR(ROUNDUP(J170*Admin!$AE$4,0),"FKU")</f>
        <v>832</v>
      </c>
      <c r="U170">
        <f ca="1">IFERROR(ROUNDUP(K170*Admin!$AE$4,0),"FKU")</f>
        <v>1054</v>
      </c>
      <c r="V170" t="str">
        <f>IFERROR(ROUNDUP(L170*Avropsmottagare!$G$4,0),"FKU")</f>
        <v>FKU</v>
      </c>
      <c r="W170">
        <f t="shared" si="6"/>
        <v>0</v>
      </c>
    </row>
    <row r="171" spans="1:23" ht="15" customHeight="1" x14ac:dyDescent="0.35">
      <c r="A171" t="s">
        <v>118</v>
      </c>
      <c r="B171" t="s">
        <v>119</v>
      </c>
      <c r="C171" t="s">
        <v>7</v>
      </c>
      <c r="D171" t="s">
        <v>36</v>
      </c>
      <c r="G171" t="s">
        <v>106</v>
      </c>
      <c r="H171">
        <v>608</v>
      </c>
      <c r="I171">
        <v>675</v>
      </c>
      <c r="J171">
        <v>750</v>
      </c>
      <c r="K171">
        <v>950</v>
      </c>
      <c r="L171" t="s">
        <v>37</v>
      </c>
      <c r="Q171" t="str">
        <f t="shared" si="5"/>
        <v>Castra Group ABG1.2 Modelleringsledare/Kravanalytiker</v>
      </c>
      <c r="R171">
        <f ca="1">IFERROR(ROUNDUP(H171*Admin!$AE$4,0),"FKU")</f>
        <v>675</v>
      </c>
      <c r="S171">
        <f ca="1">IFERROR(ROUNDUP(I171*Admin!$AE$4,0),"FKU")</f>
        <v>749</v>
      </c>
      <c r="T171">
        <f ca="1">IFERROR(ROUNDUP(J171*Admin!$AE$4,0),"FKU")</f>
        <v>832</v>
      </c>
      <c r="U171">
        <f ca="1">IFERROR(ROUNDUP(K171*Admin!$AE$4,0),"FKU")</f>
        <v>1054</v>
      </c>
      <c r="V171" t="str">
        <f>IFERROR(ROUNDUP(L171*Avropsmottagare!$G$4,0),"FKU")</f>
        <v>FKU</v>
      </c>
      <c r="W171">
        <f t="shared" si="6"/>
        <v>0</v>
      </c>
    </row>
    <row r="172" spans="1:23" ht="15" customHeight="1" x14ac:dyDescent="0.35">
      <c r="A172" t="s">
        <v>118</v>
      </c>
      <c r="B172" t="s">
        <v>119</v>
      </c>
      <c r="C172" t="s">
        <v>7</v>
      </c>
      <c r="D172" t="s">
        <v>36</v>
      </c>
      <c r="G172" t="s">
        <v>107</v>
      </c>
      <c r="H172">
        <v>608</v>
      </c>
      <c r="I172">
        <v>675</v>
      </c>
      <c r="J172">
        <v>750</v>
      </c>
      <c r="K172">
        <v>950</v>
      </c>
      <c r="L172" t="s">
        <v>37</v>
      </c>
      <c r="Q172" t="str">
        <f t="shared" si="5"/>
        <v>Castra Group ABG1.3 Metodstöd</v>
      </c>
      <c r="R172">
        <f ca="1">IFERROR(ROUNDUP(H172*Admin!$AE$4,0),"FKU")</f>
        <v>675</v>
      </c>
      <c r="S172">
        <f ca="1">IFERROR(ROUNDUP(I172*Admin!$AE$4,0),"FKU")</f>
        <v>749</v>
      </c>
      <c r="T172">
        <f ca="1">IFERROR(ROUNDUP(J172*Admin!$AE$4,0),"FKU")</f>
        <v>832</v>
      </c>
      <c r="U172">
        <f ca="1">IFERROR(ROUNDUP(K172*Admin!$AE$4,0),"FKU")</f>
        <v>1054</v>
      </c>
      <c r="V172" t="str">
        <f>IFERROR(ROUNDUP(L172*Avropsmottagare!$G$4,0),"FKU")</f>
        <v>FKU</v>
      </c>
      <c r="W172">
        <f t="shared" si="6"/>
        <v>0</v>
      </c>
    </row>
    <row r="173" spans="1:23" ht="15" customHeight="1" x14ac:dyDescent="0.35">
      <c r="A173" t="s">
        <v>118</v>
      </c>
      <c r="B173" t="s">
        <v>119</v>
      </c>
      <c r="C173" t="s">
        <v>7</v>
      </c>
      <c r="D173" t="s">
        <v>36</v>
      </c>
      <c r="G173" t="s">
        <v>108</v>
      </c>
      <c r="H173">
        <v>608</v>
      </c>
      <c r="I173">
        <v>675</v>
      </c>
      <c r="J173">
        <v>750</v>
      </c>
      <c r="K173">
        <v>950</v>
      </c>
      <c r="L173" t="s">
        <v>37</v>
      </c>
      <c r="Q173" t="str">
        <f t="shared" si="5"/>
        <v>Castra Group ABG1.4 Hållbarhetsstrateg inom IT</v>
      </c>
      <c r="R173">
        <f ca="1">IFERROR(ROUNDUP(H173*Admin!$AE$4,0),"FKU")</f>
        <v>675</v>
      </c>
      <c r="S173">
        <f ca="1">IFERROR(ROUNDUP(I173*Admin!$AE$4,0),"FKU")</f>
        <v>749</v>
      </c>
      <c r="T173">
        <f ca="1">IFERROR(ROUNDUP(J173*Admin!$AE$4,0),"FKU")</f>
        <v>832</v>
      </c>
      <c r="U173">
        <f ca="1">IFERROR(ROUNDUP(K173*Admin!$AE$4,0),"FKU")</f>
        <v>1054</v>
      </c>
      <c r="V173" t="str">
        <f>IFERROR(ROUNDUP(L173*Avropsmottagare!$G$4,0),"FKU")</f>
        <v>FKU</v>
      </c>
      <c r="W173">
        <f t="shared" si="6"/>
        <v>0</v>
      </c>
    </row>
    <row r="174" spans="1:23" ht="15" customHeight="1" x14ac:dyDescent="0.35">
      <c r="A174" t="s">
        <v>118</v>
      </c>
      <c r="B174" t="s">
        <v>119</v>
      </c>
      <c r="C174" t="s">
        <v>7</v>
      </c>
      <c r="D174" t="s">
        <v>38</v>
      </c>
      <c r="G174" t="s">
        <v>10</v>
      </c>
      <c r="H174">
        <v>608</v>
      </c>
      <c r="I174">
        <v>675</v>
      </c>
      <c r="J174">
        <v>750</v>
      </c>
      <c r="K174">
        <v>900</v>
      </c>
      <c r="L174" t="s">
        <v>37</v>
      </c>
      <c r="Q174" t="str">
        <f t="shared" si="5"/>
        <v>Castra Group ABG2.1 Projektledare</v>
      </c>
      <c r="R174">
        <f ca="1">IFERROR(ROUNDUP(H174*Admin!$AE$4,0),"FKU")</f>
        <v>675</v>
      </c>
      <c r="S174">
        <f ca="1">IFERROR(ROUNDUP(I174*Admin!$AE$4,0),"FKU")</f>
        <v>749</v>
      </c>
      <c r="T174">
        <f ca="1">IFERROR(ROUNDUP(J174*Admin!$AE$4,0),"FKU")</f>
        <v>832</v>
      </c>
      <c r="U174">
        <f ca="1">IFERROR(ROUNDUP(K174*Admin!$AE$4,0),"FKU")</f>
        <v>998</v>
      </c>
      <c r="V174" t="str">
        <f>IFERROR(ROUNDUP(L174*Avropsmottagare!$G$4,0),"FKU")</f>
        <v>FKU</v>
      </c>
      <c r="W174">
        <f t="shared" si="6"/>
        <v>0</v>
      </c>
    </row>
    <row r="175" spans="1:23" ht="15" customHeight="1" x14ac:dyDescent="0.35">
      <c r="A175" t="s">
        <v>118</v>
      </c>
      <c r="B175" t="s">
        <v>119</v>
      </c>
      <c r="C175" t="s">
        <v>7</v>
      </c>
      <c r="D175" t="s">
        <v>38</v>
      </c>
      <c r="G175" t="s">
        <v>11</v>
      </c>
      <c r="H175">
        <v>608</v>
      </c>
      <c r="I175">
        <v>675</v>
      </c>
      <c r="J175">
        <v>750</v>
      </c>
      <c r="K175">
        <v>900</v>
      </c>
      <c r="L175" t="s">
        <v>37</v>
      </c>
      <c r="Q175" t="str">
        <f t="shared" si="5"/>
        <v>Castra Group ABG2.2 Teknisk projektledare</v>
      </c>
      <c r="R175">
        <f ca="1">IFERROR(ROUNDUP(H175*Admin!$AE$4,0),"FKU")</f>
        <v>675</v>
      </c>
      <c r="S175">
        <f ca="1">IFERROR(ROUNDUP(I175*Admin!$AE$4,0),"FKU")</f>
        <v>749</v>
      </c>
      <c r="T175">
        <f ca="1">IFERROR(ROUNDUP(J175*Admin!$AE$4,0),"FKU")</f>
        <v>832</v>
      </c>
      <c r="U175">
        <f ca="1">IFERROR(ROUNDUP(K175*Admin!$AE$4,0),"FKU")</f>
        <v>998</v>
      </c>
      <c r="V175" t="str">
        <f>IFERROR(ROUNDUP(L175*Avropsmottagare!$G$4,0),"FKU")</f>
        <v>FKU</v>
      </c>
      <c r="W175">
        <f t="shared" si="6"/>
        <v>0</v>
      </c>
    </row>
    <row r="176" spans="1:23" ht="15" customHeight="1" x14ac:dyDescent="0.35">
      <c r="A176" t="s">
        <v>118</v>
      </c>
      <c r="B176" t="s">
        <v>119</v>
      </c>
      <c r="C176" t="s">
        <v>7</v>
      </c>
      <c r="D176" t="s">
        <v>38</v>
      </c>
      <c r="G176" t="s">
        <v>109</v>
      </c>
      <c r="H176">
        <v>608</v>
      </c>
      <c r="I176">
        <v>675</v>
      </c>
      <c r="J176">
        <v>750</v>
      </c>
      <c r="K176">
        <v>900</v>
      </c>
      <c r="L176" t="s">
        <v>37</v>
      </c>
      <c r="Q176" t="str">
        <f t="shared" si="5"/>
        <v>Castra Group ABG2.3 Förändringsledare</v>
      </c>
      <c r="R176">
        <f ca="1">IFERROR(ROUNDUP(H176*Admin!$AE$4,0),"FKU")</f>
        <v>675</v>
      </c>
      <c r="S176">
        <f ca="1">IFERROR(ROUNDUP(I176*Admin!$AE$4,0),"FKU")</f>
        <v>749</v>
      </c>
      <c r="T176">
        <f ca="1">IFERROR(ROUNDUP(J176*Admin!$AE$4,0),"FKU")</f>
        <v>832</v>
      </c>
      <c r="U176">
        <f ca="1">IFERROR(ROUNDUP(K176*Admin!$AE$4,0),"FKU")</f>
        <v>998</v>
      </c>
      <c r="V176" t="str">
        <f>IFERROR(ROUNDUP(L176*Avropsmottagare!$G$4,0),"FKU")</f>
        <v>FKU</v>
      </c>
      <c r="W176">
        <f t="shared" si="6"/>
        <v>0</v>
      </c>
    </row>
    <row r="177" spans="1:23" ht="15" customHeight="1" x14ac:dyDescent="0.35">
      <c r="A177" t="s">
        <v>118</v>
      </c>
      <c r="B177" t="s">
        <v>119</v>
      </c>
      <c r="C177" t="s">
        <v>7</v>
      </c>
      <c r="D177" t="s">
        <v>38</v>
      </c>
      <c r="G177" t="s">
        <v>110</v>
      </c>
      <c r="H177">
        <v>608</v>
      </c>
      <c r="I177">
        <v>675</v>
      </c>
      <c r="J177">
        <v>750</v>
      </c>
      <c r="K177">
        <v>900</v>
      </c>
      <c r="L177" t="s">
        <v>37</v>
      </c>
      <c r="Q177" t="str">
        <f t="shared" si="5"/>
        <v>Castra Group ABG2.4 IT-controller/Compliance manager</v>
      </c>
      <c r="R177">
        <f ca="1">IFERROR(ROUNDUP(H177*Admin!$AE$4,0),"FKU")</f>
        <v>675</v>
      </c>
      <c r="S177">
        <f ca="1">IFERROR(ROUNDUP(I177*Admin!$AE$4,0),"FKU")</f>
        <v>749</v>
      </c>
      <c r="T177">
        <f ca="1">IFERROR(ROUNDUP(J177*Admin!$AE$4,0),"FKU")</f>
        <v>832</v>
      </c>
      <c r="U177">
        <f ca="1">IFERROR(ROUNDUP(K177*Admin!$AE$4,0),"FKU")</f>
        <v>998</v>
      </c>
      <c r="V177" t="str">
        <f>IFERROR(ROUNDUP(L177*Avropsmottagare!$G$4,0),"FKU")</f>
        <v>FKU</v>
      </c>
      <c r="W177">
        <f t="shared" si="6"/>
        <v>0</v>
      </c>
    </row>
    <row r="178" spans="1:23" ht="15" customHeight="1" x14ac:dyDescent="0.35">
      <c r="A178" t="s">
        <v>118</v>
      </c>
      <c r="B178" t="s">
        <v>119</v>
      </c>
      <c r="C178" t="s">
        <v>7</v>
      </c>
      <c r="D178" t="s">
        <v>39</v>
      </c>
      <c r="G178" t="s">
        <v>111</v>
      </c>
      <c r="H178">
        <v>608</v>
      </c>
      <c r="I178">
        <v>675</v>
      </c>
      <c r="J178">
        <v>750</v>
      </c>
      <c r="K178">
        <v>900</v>
      </c>
      <c r="L178" t="s">
        <v>37</v>
      </c>
      <c r="Q178" t="str">
        <f t="shared" si="5"/>
        <v>Castra Group ABG3.1 Systemutvecklare/Systemintegratör</v>
      </c>
      <c r="R178">
        <f ca="1">IFERROR(ROUNDUP(H178*Admin!$AE$4,0),"FKU")</f>
        <v>675</v>
      </c>
      <c r="S178">
        <f ca="1">IFERROR(ROUNDUP(I178*Admin!$AE$4,0),"FKU")</f>
        <v>749</v>
      </c>
      <c r="T178">
        <f ca="1">IFERROR(ROUNDUP(J178*Admin!$AE$4,0),"FKU")</f>
        <v>832</v>
      </c>
      <c r="U178">
        <f ca="1">IFERROR(ROUNDUP(K178*Admin!$AE$4,0),"FKU")</f>
        <v>998</v>
      </c>
      <c r="V178" t="str">
        <f>IFERROR(ROUNDUP(L178*Avropsmottagare!$G$4,0),"FKU")</f>
        <v>FKU</v>
      </c>
      <c r="W178">
        <f t="shared" si="6"/>
        <v>0</v>
      </c>
    </row>
    <row r="179" spans="1:23" ht="15" customHeight="1" x14ac:dyDescent="0.35">
      <c r="A179" t="s">
        <v>118</v>
      </c>
      <c r="B179" t="s">
        <v>119</v>
      </c>
      <c r="C179" t="s">
        <v>7</v>
      </c>
      <c r="D179" t="s">
        <v>39</v>
      </c>
      <c r="G179" t="s">
        <v>112</v>
      </c>
      <c r="H179">
        <v>608</v>
      </c>
      <c r="I179">
        <v>675</v>
      </c>
      <c r="J179">
        <v>750</v>
      </c>
      <c r="K179">
        <v>900</v>
      </c>
      <c r="L179" t="s">
        <v>37</v>
      </c>
      <c r="Q179" t="str">
        <f t="shared" si="5"/>
        <v>Castra Group ABG3.2 Systemförvaltare</v>
      </c>
      <c r="R179">
        <f ca="1">IFERROR(ROUNDUP(H179*Admin!$AE$4,0),"FKU")</f>
        <v>675</v>
      </c>
      <c r="S179">
        <f ca="1">IFERROR(ROUNDUP(I179*Admin!$AE$4,0),"FKU")</f>
        <v>749</v>
      </c>
      <c r="T179">
        <f ca="1">IFERROR(ROUNDUP(J179*Admin!$AE$4,0),"FKU")</f>
        <v>832</v>
      </c>
      <c r="U179">
        <f ca="1">IFERROR(ROUNDUP(K179*Admin!$AE$4,0),"FKU")</f>
        <v>998</v>
      </c>
      <c r="V179" t="str">
        <f>IFERROR(ROUNDUP(L179*Avropsmottagare!$G$4,0),"FKU")</f>
        <v>FKU</v>
      </c>
      <c r="W179">
        <f t="shared" si="6"/>
        <v>0</v>
      </c>
    </row>
    <row r="180" spans="1:23" ht="15" customHeight="1" x14ac:dyDescent="0.35">
      <c r="A180" t="s">
        <v>118</v>
      </c>
      <c r="B180" t="s">
        <v>119</v>
      </c>
      <c r="C180" t="s">
        <v>7</v>
      </c>
      <c r="D180" t="s">
        <v>39</v>
      </c>
      <c r="G180" t="s">
        <v>12</v>
      </c>
      <c r="H180">
        <v>608</v>
      </c>
      <c r="I180">
        <v>675</v>
      </c>
      <c r="J180">
        <v>750</v>
      </c>
      <c r="K180">
        <v>900</v>
      </c>
      <c r="L180" t="s">
        <v>37</v>
      </c>
      <c r="Q180" t="str">
        <f t="shared" si="5"/>
        <v>Castra Group ABG3.3 Tekniker</v>
      </c>
      <c r="R180">
        <f ca="1">IFERROR(ROUNDUP(H180*Admin!$AE$4,0),"FKU")</f>
        <v>675</v>
      </c>
      <c r="S180">
        <f ca="1">IFERROR(ROUNDUP(I180*Admin!$AE$4,0),"FKU")</f>
        <v>749</v>
      </c>
      <c r="T180">
        <f ca="1">IFERROR(ROUNDUP(J180*Admin!$AE$4,0),"FKU")</f>
        <v>832</v>
      </c>
      <c r="U180">
        <f ca="1">IFERROR(ROUNDUP(K180*Admin!$AE$4,0),"FKU")</f>
        <v>998</v>
      </c>
      <c r="V180" t="str">
        <f>IFERROR(ROUNDUP(L180*Avropsmottagare!$G$4,0),"FKU")</f>
        <v>FKU</v>
      </c>
      <c r="W180">
        <f t="shared" si="6"/>
        <v>0</v>
      </c>
    </row>
    <row r="181" spans="1:23" ht="15" customHeight="1" x14ac:dyDescent="0.35">
      <c r="A181" t="s">
        <v>118</v>
      </c>
      <c r="B181" t="s">
        <v>119</v>
      </c>
      <c r="C181" t="s">
        <v>7</v>
      </c>
      <c r="D181" t="s">
        <v>39</v>
      </c>
      <c r="G181" t="s">
        <v>13</v>
      </c>
      <c r="H181">
        <v>608</v>
      </c>
      <c r="I181">
        <v>675</v>
      </c>
      <c r="J181">
        <v>750</v>
      </c>
      <c r="K181">
        <v>900</v>
      </c>
      <c r="L181" t="s">
        <v>37</v>
      </c>
      <c r="Q181" t="str">
        <f t="shared" si="5"/>
        <v>Castra Group ABG3.4 Testare</v>
      </c>
      <c r="R181">
        <f ca="1">IFERROR(ROUNDUP(H181*Admin!$AE$4,0),"FKU")</f>
        <v>675</v>
      </c>
      <c r="S181">
        <f ca="1">IFERROR(ROUNDUP(I181*Admin!$AE$4,0),"FKU")</f>
        <v>749</v>
      </c>
      <c r="T181">
        <f ca="1">IFERROR(ROUNDUP(J181*Admin!$AE$4,0),"FKU")</f>
        <v>832</v>
      </c>
      <c r="U181">
        <f ca="1">IFERROR(ROUNDUP(K181*Admin!$AE$4,0),"FKU")</f>
        <v>998</v>
      </c>
      <c r="V181" t="str">
        <f>IFERROR(ROUNDUP(L181*Avropsmottagare!$G$4,0),"FKU")</f>
        <v>FKU</v>
      </c>
      <c r="W181">
        <f t="shared" si="6"/>
        <v>0</v>
      </c>
    </row>
    <row r="182" spans="1:23" ht="15" customHeight="1" x14ac:dyDescent="0.35">
      <c r="A182" t="s">
        <v>118</v>
      </c>
      <c r="B182" t="s">
        <v>119</v>
      </c>
      <c r="C182" t="s">
        <v>7</v>
      </c>
      <c r="D182" t="s">
        <v>113</v>
      </c>
      <c r="G182" t="s">
        <v>40</v>
      </c>
      <c r="H182">
        <v>405</v>
      </c>
      <c r="I182">
        <v>450</v>
      </c>
      <c r="J182">
        <v>500</v>
      </c>
      <c r="K182">
        <v>713</v>
      </c>
      <c r="L182" t="s">
        <v>37</v>
      </c>
      <c r="Q182" t="str">
        <f t="shared" si="5"/>
        <v>Castra Group ABG4.1 Enterprisearkitekt</v>
      </c>
      <c r="R182">
        <f ca="1">IFERROR(ROUNDUP(H182*Admin!$AE$4,0),"FKU")</f>
        <v>450</v>
      </c>
      <c r="S182">
        <f ca="1">IFERROR(ROUNDUP(I182*Admin!$AE$4,0),"FKU")</f>
        <v>499</v>
      </c>
      <c r="T182">
        <f ca="1">IFERROR(ROUNDUP(J182*Admin!$AE$4,0),"FKU")</f>
        <v>555</v>
      </c>
      <c r="U182">
        <f ca="1">IFERROR(ROUNDUP(K182*Admin!$AE$4,0),"FKU")</f>
        <v>791</v>
      </c>
      <c r="V182" t="str">
        <f>IFERROR(ROUNDUP(L182*Avropsmottagare!$G$4,0),"FKU")</f>
        <v>FKU</v>
      </c>
      <c r="W182">
        <f t="shared" si="6"/>
        <v>0</v>
      </c>
    </row>
    <row r="183" spans="1:23" ht="15" customHeight="1" x14ac:dyDescent="0.35">
      <c r="A183" t="s">
        <v>118</v>
      </c>
      <c r="B183" t="s">
        <v>119</v>
      </c>
      <c r="C183" t="s">
        <v>7</v>
      </c>
      <c r="D183" t="s">
        <v>113</v>
      </c>
      <c r="G183" t="s">
        <v>41</v>
      </c>
      <c r="H183">
        <v>405</v>
      </c>
      <c r="I183">
        <v>450</v>
      </c>
      <c r="J183">
        <v>500</v>
      </c>
      <c r="K183">
        <v>713</v>
      </c>
      <c r="L183" t="s">
        <v>37</v>
      </c>
      <c r="Q183" t="str">
        <f t="shared" si="5"/>
        <v>Castra Group ABG4.2 Verksamhetsarkitekt</v>
      </c>
      <c r="R183">
        <f ca="1">IFERROR(ROUNDUP(H183*Admin!$AE$4,0),"FKU")</f>
        <v>450</v>
      </c>
      <c r="S183">
        <f ca="1">IFERROR(ROUNDUP(I183*Admin!$AE$4,0),"FKU")</f>
        <v>499</v>
      </c>
      <c r="T183">
        <f ca="1">IFERROR(ROUNDUP(J183*Admin!$AE$4,0),"FKU")</f>
        <v>555</v>
      </c>
      <c r="U183">
        <f ca="1">IFERROR(ROUNDUP(K183*Admin!$AE$4,0),"FKU")</f>
        <v>791</v>
      </c>
      <c r="V183" t="str">
        <f>IFERROR(ROUNDUP(L183*Avropsmottagare!$G$4,0),"FKU")</f>
        <v>FKU</v>
      </c>
      <c r="W183">
        <f t="shared" si="6"/>
        <v>0</v>
      </c>
    </row>
    <row r="184" spans="1:23" ht="15" customHeight="1" x14ac:dyDescent="0.35">
      <c r="A184" t="s">
        <v>118</v>
      </c>
      <c r="B184" t="s">
        <v>119</v>
      </c>
      <c r="C184" t="s">
        <v>7</v>
      </c>
      <c r="D184" t="s">
        <v>113</v>
      </c>
      <c r="G184" t="s">
        <v>42</v>
      </c>
      <c r="H184">
        <v>405</v>
      </c>
      <c r="I184">
        <v>450</v>
      </c>
      <c r="J184">
        <v>500</v>
      </c>
      <c r="K184">
        <v>713</v>
      </c>
      <c r="L184" t="s">
        <v>37</v>
      </c>
      <c r="Q184" t="str">
        <f t="shared" si="5"/>
        <v>Castra Group ABG4.3 Lösningsarkitekt</v>
      </c>
      <c r="R184">
        <f ca="1">IFERROR(ROUNDUP(H184*Admin!$AE$4,0),"FKU")</f>
        <v>450</v>
      </c>
      <c r="S184">
        <f ca="1">IFERROR(ROUNDUP(I184*Admin!$AE$4,0),"FKU")</f>
        <v>499</v>
      </c>
      <c r="T184">
        <f ca="1">IFERROR(ROUNDUP(J184*Admin!$AE$4,0),"FKU")</f>
        <v>555</v>
      </c>
      <c r="U184">
        <f ca="1">IFERROR(ROUNDUP(K184*Admin!$AE$4,0),"FKU")</f>
        <v>791</v>
      </c>
      <c r="V184" t="str">
        <f>IFERROR(ROUNDUP(L184*Avropsmottagare!$G$4,0),"FKU")</f>
        <v>FKU</v>
      </c>
      <c r="W184">
        <f t="shared" si="6"/>
        <v>0</v>
      </c>
    </row>
    <row r="185" spans="1:23" ht="15" customHeight="1" x14ac:dyDescent="0.35">
      <c r="A185" t="s">
        <v>118</v>
      </c>
      <c r="B185" t="s">
        <v>119</v>
      </c>
      <c r="C185" t="s">
        <v>7</v>
      </c>
      <c r="D185" t="s">
        <v>113</v>
      </c>
      <c r="G185" t="s">
        <v>43</v>
      </c>
      <c r="H185">
        <v>405</v>
      </c>
      <c r="I185">
        <v>450</v>
      </c>
      <c r="J185">
        <v>500</v>
      </c>
      <c r="K185">
        <v>713</v>
      </c>
      <c r="L185" t="s">
        <v>37</v>
      </c>
      <c r="Q185" t="str">
        <f t="shared" si="5"/>
        <v>Castra Group ABG4.4 Mjukvaruarkitekt</v>
      </c>
      <c r="R185">
        <f ca="1">IFERROR(ROUNDUP(H185*Admin!$AE$4,0),"FKU")</f>
        <v>450</v>
      </c>
      <c r="S185">
        <f ca="1">IFERROR(ROUNDUP(I185*Admin!$AE$4,0),"FKU")</f>
        <v>499</v>
      </c>
      <c r="T185">
        <f ca="1">IFERROR(ROUNDUP(J185*Admin!$AE$4,0),"FKU")</f>
        <v>555</v>
      </c>
      <c r="U185">
        <f ca="1">IFERROR(ROUNDUP(K185*Admin!$AE$4,0),"FKU")</f>
        <v>791</v>
      </c>
      <c r="V185" t="str">
        <f>IFERROR(ROUNDUP(L185*Avropsmottagare!$G$4,0),"FKU")</f>
        <v>FKU</v>
      </c>
      <c r="W185">
        <f t="shared" si="6"/>
        <v>0</v>
      </c>
    </row>
    <row r="186" spans="1:23" ht="15" customHeight="1" x14ac:dyDescent="0.35">
      <c r="A186" t="s">
        <v>118</v>
      </c>
      <c r="B186" t="s">
        <v>119</v>
      </c>
      <c r="C186" t="s">
        <v>7</v>
      </c>
      <c r="D186" t="s">
        <v>113</v>
      </c>
      <c r="G186" t="s">
        <v>44</v>
      </c>
      <c r="H186">
        <v>405</v>
      </c>
      <c r="I186">
        <v>450</v>
      </c>
      <c r="J186">
        <v>500</v>
      </c>
      <c r="K186">
        <v>713</v>
      </c>
      <c r="L186" t="s">
        <v>37</v>
      </c>
      <c r="Q186" t="str">
        <f t="shared" si="5"/>
        <v>Castra Group ABG4.5 Infrastrukturarkitekt</v>
      </c>
      <c r="R186">
        <f ca="1">IFERROR(ROUNDUP(H186*Admin!$AE$4,0),"FKU")</f>
        <v>450</v>
      </c>
      <c r="S186">
        <f ca="1">IFERROR(ROUNDUP(I186*Admin!$AE$4,0),"FKU")</f>
        <v>499</v>
      </c>
      <c r="T186">
        <f ca="1">IFERROR(ROUNDUP(J186*Admin!$AE$4,0),"FKU")</f>
        <v>555</v>
      </c>
      <c r="U186">
        <f ca="1">IFERROR(ROUNDUP(K186*Admin!$AE$4,0),"FKU")</f>
        <v>791</v>
      </c>
      <c r="V186" t="str">
        <f>IFERROR(ROUNDUP(L186*Avropsmottagare!$G$4,0),"FKU")</f>
        <v>FKU</v>
      </c>
      <c r="W186">
        <f t="shared" si="6"/>
        <v>0</v>
      </c>
    </row>
    <row r="187" spans="1:23" ht="15" customHeight="1" x14ac:dyDescent="0.35">
      <c r="A187" t="s">
        <v>118</v>
      </c>
      <c r="B187" t="s">
        <v>119</v>
      </c>
      <c r="C187" t="s">
        <v>7</v>
      </c>
      <c r="D187" t="s">
        <v>114</v>
      </c>
      <c r="G187" t="s">
        <v>14</v>
      </c>
      <c r="H187">
        <v>405</v>
      </c>
      <c r="I187">
        <v>450</v>
      </c>
      <c r="J187">
        <v>500</v>
      </c>
      <c r="K187">
        <v>713</v>
      </c>
      <c r="L187" t="s">
        <v>37</v>
      </c>
      <c r="Q187" t="str">
        <f t="shared" si="5"/>
        <v>Castra Group ABG5.1 Säkerhetsstrateg/Säkerhetsanalytiker</v>
      </c>
      <c r="R187">
        <f ca="1">IFERROR(ROUNDUP(H187*Admin!$AE$4,0),"FKU")</f>
        <v>450</v>
      </c>
      <c r="S187">
        <f ca="1">IFERROR(ROUNDUP(I187*Admin!$AE$4,0),"FKU")</f>
        <v>499</v>
      </c>
      <c r="T187">
        <f ca="1">IFERROR(ROUNDUP(J187*Admin!$AE$4,0),"FKU")</f>
        <v>555</v>
      </c>
      <c r="U187">
        <f ca="1">IFERROR(ROUNDUP(K187*Admin!$AE$4,0),"FKU")</f>
        <v>791</v>
      </c>
      <c r="V187" t="str">
        <f>IFERROR(ROUNDUP(L187*Avropsmottagare!$G$4,0),"FKU")</f>
        <v>FKU</v>
      </c>
      <c r="W187">
        <f t="shared" si="6"/>
        <v>0</v>
      </c>
    </row>
    <row r="188" spans="1:23" ht="15" customHeight="1" x14ac:dyDescent="0.35">
      <c r="A188" t="s">
        <v>118</v>
      </c>
      <c r="B188" t="s">
        <v>119</v>
      </c>
      <c r="C188" t="s">
        <v>7</v>
      </c>
      <c r="D188" t="s">
        <v>114</v>
      </c>
      <c r="G188" t="s">
        <v>115</v>
      </c>
      <c r="H188">
        <v>405</v>
      </c>
      <c r="I188">
        <v>450</v>
      </c>
      <c r="J188">
        <v>500</v>
      </c>
      <c r="K188">
        <v>713</v>
      </c>
      <c r="L188" t="s">
        <v>37</v>
      </c>
      <c r="Q188" t="str">
        <f t="shared" si="5"/>
        <v>Castra Group ABG5.2 Risk Manager</v>
      </c>
      <c r="R188">
        <f ca="1">IFERROR(ROUNDUP(H188*Admin!$AE$4,0),"FKU")</f>
        <v>450</v>
      </c>
      <c r="S188">
        <f ca="1">IFERROR(ROUNDUP(I188*Admin!$AE$4,0),"FKU")</f>
        <v>499</v>
      </c>
      <c r="T188">
        <f ca="1">IFERROR(ROUNDUP(J188*Admin!$AE$4,0),"FKU")</f>
        <v>555</v>
      </c>
      <c r="U188">
        <f ca="1">IFERROR(ROUNDUP(K188*Admin!$AE$4,0),"FKU")</f>
        <v>791</v>
      </c>
      <c r="V188" t="str">
        <f>IFERROR(ROUNDUP(L188*Avropsmottagare!$G$4,0),"FKU")</f>
        <v>FKU</v>
      </c>
      <c r="W188">
        <f t="shared" si="6"/>
        <v>0</v>
      </c>
    </row>
    <row r="189" spans="1:23" ht="15" customHeight="1" x14ac:dyDescent="0.35">
      <c r="A189" t="s">
        <v>118</v>
      </c>
      <c r="B189" t="s">
        <v>119</v>
      </c>
      <c r="C189" t="s">
        <v>7</v>
      </c>
      <c r="D189" t="s">
        <v>114</v>
      </c>
      <c r="G189" t="s">
        <v>15</v>
      </c>
      <c r="H189">
        <v>405</v>
      </c>
      <c r="I189">
        <v>450</v>
      </c>
      <c r="J189">
        <v>500</v>
      </c>
      <c r="K189">
        <v>713</v>
      </c>
      <c r="L189" t="s">
        <v>37</v>
      </c>
      <c r="Q189" t="str">
        <f t="shared" si="5"/>
        <v>Castra Group ABG5.3 Säkerhetstekniker</v>
      </c>
      <c r="R189">
        <f ca="1">IFERROR(ROUNDUP(H189*Admin!$AE$4,0),"FKU")</f>
        <v>450</v>
      </c>
      <c r="S189">
        <f ca="1">IFERROR(ROUNDUP(I189*Admin!$AE$4,0),"FKU")</f>
        <v>499</v>
      </c>
      <c r="T189">
        <f ca="1">IFERROR(ROUNDUP(J189*Admin!$AE$4,0),"FKU")</f>
        <v>555</v>
      </c>
      <c r="U189">
        <f ca="1">IFERROR(ROUNDUP(K189*Admin!$AE$4,0),"FKU")</f>
        <v>791</v>
      </c>
      <c r="V189" t="str">
        <f>IFERROR(ROUNDUP(L189*Avropsmottagare!$G$4,0),"FKU")</f>
        <v>FKU</v>
      </c>
      <c r="W189">
        <f t="shared" si="6"/>
        <v>0</v>
      </c>
    </row>
    <row r="190" spans="1:23" ht="15" customHeight="1" x14ac:dyDescent="0.35">
      <c r="A190" t="s">
        <v>118</v>
      </c>
      <c r="B190" t="s">
        <v>119</v>
      </c>
      <c r="C190" t="s">
        <v>7</v>
      </c>
      <c r="D190" t="s">
        <v>116</v>
      </c>
      <c r="G190" t="s">
        <v>45</v>
      </c>
      <c r="H190">
        <v>648</v>
      </c>
      <c r="I190">
        <v>720</v>
      </c>
      <c r="J190">
        <v>800</v>
      </c>
      <c r="K190">
        <v>950</v>
      </c>
      <c r="L190" t="s">
        <v>37</v>
      </c>
      <c r="Q190" t="str">
        <f t="shared" si="5"/>
        <v>Castra Group ABG6.1 Webbstrateg</v>
      </c>
      <c r="R190">
        <f ca="1">IFERROR(ROUNDUP(H190*Admin!$AE$4,0),"FKU")</f>
        <v>719</v>
      </c>
      <c r="S190">
        <f ca="1">IFERROR(ROUNDUP(I190*Admin!$AE$4,0),"FKU")</f>
        <v>799</v>
      </c>
      <c r="T190">
        <f ca="1">IFERROR(ROUNDUP(J190*Admin!$AE$4,0),"FKU")</f>
        <v>887</v>
      </c>
      <c r="U190">
        <f ca="1">IFERROR(ROUNDUP(K190*Admin!$AE$4,0),"FKU")</f>
        <v>1054</v>
      </c>
      <c r="V190" t="str">
        <f>IFERROR(ROUNDUP(L190*Avropsmottagare!$G$4,0),"FKU")</f>
        <v>FKU</v>
      </c>
      <c r="W190">
        <f t="shared" si="6"/>
        <v>0</v>
      </c>
    </row>
    <row r="191" spans="1:23" ht="15" customHeight="1" x14ac:dyDescent="0.35">
      <c r="A191" t="s">
        <v>118</v>
      </c>
      <c r="B191" t="s">
        <v>119</v>
      </c>
      <c r="C191" t="s">
        <v>7</v>
      </c>
      <c r="D191" t="s">
        <v>116</v>
      </c>
      <c r="G191" t="s">
        <v>117</v>
      </c>
      <c r="H191">
        <v>648</v>
      </c>
      <c r="I191">
        <v>720</v>
      </c>
      <c r="J191">
        <v>800</v>
      </c>
      <c r="K191">
        <v>950</v>
      </c>
      <c r="L191" t="s">
        <v>37</v>
      </c>
      <c r="Q191" t="str">
        <f t="shared" si="5"/>
        <v>Castra Group ABG6.2 Interaktionsdesigner/Tillgänglighetsexpert</v>
      </c>
      <c r="R191">
        <f ca="1">IFERROR(ROUNDUP(H191*Admin!$AE$4,0),"FKU")</f>
        <v>719</v>
      </c>
      <c r="S191">
        <f ca="1">IFERROR(ROUNDUP(I191*Admin!$AE$4,0),"FKU")</f>
        <v>799</v>
      </c>
      <c r="T191">
        <f ca="1">IFERROR(ROUNDUP(J191*Admin!$AE$4,0),"FKU")</f>
        <v>887</v>
      </c>
      <c r="U191">
        <f ca="1">IFERROR(ROUNDUP(K191*Admin!$AE$4,0),"FKU")</f>
        <v>1054</v>
      </c>
      <c r="V191" t="str">
        <f>IFERROR(ROUNDUP(L191*Avropsmottagare!$G$4,0),"FKU")</f>
        <v>FKU</v>
      </c>
      <c r="W191">
        <f t="shared" si="6"/>
        <v>0</v>
      </c>
    </row>
    <row r="192" spans="1:23" ht="15" customHeight="1" x14ac:dyDescent="0.35">
      <c r="A192" t="s">
        <v>118</v>
      </c>
      <c r="B192" t="s">
        <v>119</v>
      </c>
      <c r="C192" t="s">
        <v>7</v>
      </c>
      <c r="D192" t="s">
        <v>116</v>
      </c>
      <c r="G192" t="s">
        <v>16</v>
      </c>
      <c r="H192">
        <v>648</v>
      </c>
      <c r="I192">
        <v>720</v>
      </c>
      <c r="J192">
        <v>800</v>
      </c>
      <c r="K192">
        <v>950</v>
      </c>
      <c r="L192" t="s">
        <v>37</v>
      </c>
      <c r="Q192" t="str">
        <f t="shared" si="5"/>
        <v>Castra Group ABG6.3 Grafisk formgivare</v>
      </c>
      <c r="R192">
        <f ca="1">IFERROR(ROUNDUP(H192*Admin!$AE$4,0),"FKU")</f>
        <v>719</v>
      </c>
      <c r="S192">
        <f ca="1">IFERROR(ROUNDUP(I192*Admin!$AE$4,0),"FKU")</f>
        <v>799</v>
      </c>
      <c r="T192">
        <f ca="1">IFERROR(ROUNDUP(J192*Admin!$AE$4,0),"FKU")</f>
        <v>887</v>
      </c>
      <c r="U192">
        <f ca="1">IFERROR(ROUNDUP(K192*Admin!$AE$4,0),"FKU")</f>
        <v>1054</v>
      </c>
      <c r="V192" t="str">
        <f>IFERROR(ROUNDUP(L192*Avropsmottagare!$G$4,0),"FKU")</f>
        <v>FKU</v>
      </c>
      <c r="W192">
        <f t="shared" si="6"/>
        <v>0</v>
      </c>
    </row>
    <row r="193" spans="1:23" ht="15" customHeight="1" x14ac:dyDescent="0.35">
      <c r="A193" t="s">
        <v>118</v>
      </c>
      <c r="B193" t="s">
        <v>119</v>
      </c>
      <c r="C193" t="s">
        <v>7</v>
      </c>
      <c r="D193" t="s">
        <v>46</v>
      </c>
      <c r="G193" t="s">
        <v>47</v>
      </c>
      <c r="H193">
        <v>360</v>
      </c>
      <c r="I193">
        <v>400</v>
      </c>
      <c r="J193">
        <v>500</v>
      </c>
      <c r="K193">
        <v>600</v>
      </c>
      <c r="L193" t="s">
        <v>37</v>
      </c>
      <c r="Q193" t="str">
        <f t="shared" si="5"/>
        <v>Castra Group ABG7.1 Teknikstöd – på plats</v>
      </c>
      <c r="R193">
        <f ca="1">IFERROR(ROUNDUP(H193*Admin!$AE$4,0),"FKU")</f>
        <v>400</v>
      </c>
      <c r="S193">
        <f ca="1">IFERROR(ROUNDUP(I193*Admin!$AE$4,0),"FKU")</f>
        <v>444</v>
      </c>
      <c r="T193">
        <f ca="1">IFERROR(ROUNDUP(J193*Admin!$AE$4,0),"FKU")</f>
        <v>555</v>
      </c>
      <c r="U193">
        <f ca="1">IFERROR(ROUNDUP(K193*Admin!$AE$4,0),"FKU")</f>
        <v>666</v>
      </c>
      <c r="V193" t="str">
        <f>IFERROR(ROUNDUP(L193*Avropsmottagare!$G$4,0),"FKU")</f>
        <v>FKU</v>
      </c>
      <c r="W193">
        <f t="shared" si="6"/>
        <v>0</v>
      </c>
    </row>
    <row r="194" spans="1:23" ht="15" customHeight="1" x14ac:dyDescent="0.35">
      <c r="A194" t="s">
        <v>120</v>
      </c>
      <c r="B194" t="s">
        <v>121</v>
      </c>
      <c r="C194" t="s">
        <v>1</v>
      </c>
      <c r="D194" t="s">
        <v>36</v>
      </c>
      <c r="G194" t="s">
        <v>9</v>
      </c>
      <c r="H194">
        <v>819</v>
      </c>
      <c r="I194">
        <v>910</v>
      </c>
      <c r="J194">
        <v>1011</v>
      </c>
      <c r="K194">
        <v>1096</v>
      </c>
      <c r="L194" t="s">
        <v>37</v>
      </c>
      <c r="Q194" t="str">
        <f t="shared" si="5"/>
        <v>CGI Sverige ABA1.1 IT- eller Digitaliseringsstrateg</v>
      </c>
      <c r="R194">
        <f ca="1">IFERROR(ROUNDUP(H194*Admin!$AE$4,0),"FKU")</f>
        <v>908</v>
      </c>
      <c r="S194">
        <f ca="1">IFERROR(ROUNDUP(I194*Admin!$AE$4,0),"FKU")</f>
        <v>1009</v>
      </c>
      <c r="T194">
        <f ca="1">IFERROR(ROUNDUP(J194*Admin!$AE$4,0),"FKU")</f>
        <v>1121</v>
      </c>
      <c r="U194">
        <f ca="1">IFERROR(ROUNDUP(K194*Admin!$AE$4,0),"FKU")</f>
        <v>1216</v>
      </c>
      <c r="V194" t="str">
        <f>IFERROR(ROUNDUP(L194*Avropsmottagare!$G$4,0),"FKU")</f>
        <v>FKU</v>
      </c>
      <c r="W194">
        <f t="shared" si="6"/>
        <v>0</v>
      </c>
    </row>
    <row r="195" spans="1:23" ht="15" customHeight="1" x14ac:dyDescent="0.35">
      <c r="A195" t="s">
        <v>120</v>
      </c>
      <c r="B195" t="s">
        <v>121</v>
      </c>
      <c r="C195" t="s">
        <v>1</v>
      </c>
      <c r="D195" t="s">
        <v>36</v>
      </c>
      <c r="G195" t="s">
        <v>106</v>
      </c>
      <c r="H195">
        <v>819</v>
      </c>
      <c r="I195">
        <v>910</v>
      </c>
      <c r="J195">
        <v>1011</v>
      </c>
      <c r="K195">
        <v>1096</v>
      </c>
      <c r="L195" t="s">
        <v>37</v>
      </c>
      <c r="Q195" t="str">
        <f t="shared" ref="Q195:Q258" si="7">$A195&amp;$C195&amp;$G195</f>
        <v>CGI Sverige ABA1.2 Modelleringsledare/Kravanalytiker</v>
      </c>
      <c r="R195">
        <f ca="1">IFERROR(ROUNDUP(H195*Admin!$AE$4,0),"FKU")</f>
        <v>908</v>
      </c>
      <c r="S195">
        <f ca="1">IFERROR(ROUNDUP(I195*Admin!$AE$4,0),"FKU")</f>
        <v>1009</v>
      </c>
      <c r="T195">
        <f ca="1">IFERROR(ROUNDUP(J195*Admin!$AE$4,0),"FKU")</f>
        <v>1121</v>
      </c>
      <c r="U195">
        <f ca="1">IFERROR(ROUNDUP(K195*Admin!$AE$4,0),"FKU")</f>
        <v>1216</v>
      </c>
      <c r="V195" t="str">
        <f>IFERROR(ROUNDUP(L195*Avropsmottagare!$G$4,0),"FKU")</f>
        <v>FKU</v>
      </c>
      <c r="W195">
        <f t="shared" ref="W195:W258" si="8">M195/1000000</f>
        <v>0</v>
      </c>
    </row>
    <row r="196" spans="1:23" ht="15" customHeight="1" x14ac:dyDescent="0.35">
      <c r="A196" t="s">
        <v>120</v>
      </c>
      <c r="B196" t="s">
        <v>121</v>
      </c>
      <c r="C196" t="s">
        <v>1</v>
      </c>
      <c r="D196" t="s">
        <v>36</v>
      </c>
      <c r="G196" t="s">
        <v>107</v>
      </c>
      <c r="H196">
        <v>819</v>
      </c>
      <c r="I196">
        <v>910</v>
      </c>
      <c r="J196">
        <v>1011</v>
      </c>
      <c r="K196">
        <v>1096</v>
      </c>
      <c r="L196" t="s">
        <v>37</v>
      </c>
      <c r="Q196" t="str">
        <f t="shared" si="7"/>
        <v>CGI Sverige ABA1.3 Metodstöd</v>
      </c>
      <c r="R196">
        <f ca="1">IFERROR(ROUNDUP(H196*Admin!$AE$4,0),"FKU")</f>
        <v>908</v>
      </c>
      <c r="S196">
        <f ca="1">IFERROR(ROUNDUP(I196*Admin!$AE$4,0),"FKU")</f>
        <v>1009</v>
      </c>
      <c r="T196">
        <f ca="1">IFERROR(ROUNDUP(J196*Admin!$AE$4,0),"FKU")</f>
        <v>1121</v>
      </c>
      <c r="U196">
        <f ca="1">IFERROR(ROUNDUP(K196*Admin!$AE$4,0),"FKU")</f>
        <v>1216</v>
      </c>
      <c r="V196" t="str">
        <f>IFERROR(ROUNDUP(L196*Avropsmottagare!$G$4,0),"FKU")</f>
        <v>FKU</v>
      </c>
      <c r="W196">
        <f t="shared" si="8"/>
        <v>0</v>
      </c>
    </row>
    <row r="197" spans="1:23" ht="15" customHeight="1" x14ac:dyDescent="0.35">
      <c r="A197" t="s">
        <v>120</v>
      </c>
      <c r="B197" t="s">
        <v>121</v>
      </c>
      <c r="C197" t="s">
        <v>1</v>
      </c>
      <c r="D197" t="s">
        <v>36</v>
      </c>
      <c r="G197" t="s">
        <v>108</v>
      </c>
      <c r="H197">
        <v>819</v>
      </c>
      <c r="I197">
        <v>910</v>
      </c>
      <c r="J197">
        <v>1011</v>
      </c>
      <c r="K197">
        <v>1096</v>
      </c>
      <c r="L197" t="s">
        <v>37</v>
      </c>
      <c r="Q197" t="str">
        <f t="shared" si="7"/>
        <v>CGI Sverige ABA1.4 Hållbarhetsstrateg inom IT</v>
      </c>
      <c r="R197">
        <f ca="1">IFERROR(ROUNDUP(H197*Admin!$AE$4,0),"FKU")</f>
        <v>908</v>
      </c>
      <c r="S197">
        <f ca="1">IFERROR(ROUNDUP(I197*Admin!$AE$4,0),"FKU")</f>
        <v>1009</v>
      </c>
      <c r="T197">
        <f ca="1">IFERROR(ROUNDUP(J197*Admin!$AE$4,0),"FKU")</f>
        <v>1121</v>
      </c>
      <c r="U197">
        <f ca="1">IFERROR(ROUNDUP(K197*Admin!$AE$4,0),"FKU")</f>
        <v>1216</v>
      </c>
      <c r="V197" t="str">
        <f>IFERROR(ROUNDUP(L197*Avropsmottagare!$G$4,0),"FKU")</f>
        <v>FKU</v>
      </c>
      <c r="W197">
        <f t="shared" si="8"/>
        <v>0</v>
      </c>
    </row>
    <row r="198" spans="1:23" ht="15" customHeight="1" x14ac:dyDescent="0.35">
      <c r="A198" t="s">
        <v>120</v>
      </c>
      <c r="B198" t="s">
        <v>121</v>
      </c>
      <c r="C198" t="s">
        <v>1</v>
      </c>
      <c r="D198" t="s">
        <v>38</v>
      </c>
      <c r="G198" t="s">
        <v>10</v>
      </c>
      <c r="H198">
        <v>819</v>
      </c>
      <c r="I198">
        <v>910</v>
      </c>
      <c r="J198">
        <v>1011</v>
      </c>
      <c r="K198">
        <v>1071</v>
      </c>
      <c r="L198" t="s">
        <v>37</v>
      </c>
      <c r="Q198" t="str">
        <f t="shared" si="7"/>
        <v>CGI Sverige ABA2.1 Projektledare</v>
      </c>
      <c r="R198">
        <f ca="1">IFERROR(ROUNDUP(H198*Admin!$AE$4,0),"FKU")</f>
        <v>908</v>
      </c>
      <c r="S198">
        <f ca="1">IFERROR(ROUNDUP(I198*Admin!$AE$4,0),"FKU")</f>
        <v>1009</v>
      </c>
      <c r="T198">
        <f ca="1">IFERROR(ROUNDUP(J198*Admin!$AE$4,0),"FKU")</f>
        <v>1121</v>
      </c>
      <c r="U198">
        <f ca="1">IFERROR(ROUNDUP(K198*Admin!$AE$4,0),"FKU")</f>
        <v>1188</v>
      </c>
      <c r="V198" t="str">
        <f>IFERROR(ROUNDUP(L198*Avropsmottagare!$G$4,0),"FKU")</f>
        <v>FKU</v>
      </c>
      <c r="W198">
        <f t="shared" si="8"/>
        <v>0</v>
      </c>
    </row>
    <row r="199" spans="1:23" ht="15" customHeight="1" x14ac:dyDescent="0.35">
      <c r="A199" t="s">
        <v>120</v>
      </c>
      <c r="B199" t="s">
        <v>121</v>
      </c>
      <c r="C199" t="s">
        <v>1</v>
      </c>
      <c r="D199" t="s">
        <v>38</v>
      </c>
      <c r="G199" t="s">
        <v>11</v>
      </c>
      <c r="H199">
        <v>819</v>
      </c>
      <c r="I199">
        <v>910</v>
      </c>
      <c r="J199">
        <v>1011</v>
      </c>
      <c r="K199">
        <v>1071</v>
      </c>
      <c r="L199" t="s">
        <v>37</v>
      </c>
      <c r="Q199" t="str">
        <f t="shared" si="7"/>
        <v>CGI Sverige ABA2.2 Teknisk projektledare</v>
      </c>
      <c r="R199">
        <f ca="1">IFERROR(ROUNDUP(H199*Admin!$AE$4,0),"FKU")</f>
        <v>908</v>
      </c>
      <c r="S199">
        <f ca="1">IFERROR(ROUNDUP(I199*Admin!$AE$4,0),"FKU")</f>
        <v>1009</v>
      </c>
      <c r="T199">
        <f ca="1">IFERROR(ROUNDUP(J199*Admin!$AE$4,0),"FKU")</f>
        <v>1121</v>
      </c>
      <c r="U199">
        <f ca="1">IFERROR(ROUNDUP(K199*Admin!$AE$4,0),"FKU")</f>
        <v>1188</v>
      </c>
      <c r="V199" t="str">
        <f>IFERROR(ROUNDUP(L199*Avropsmottagare!$G$4,0),"FKU")</f>
        <v>FKU</v>
      </c>
      <c r="W199">
        <f t="shared" si="8"/>
        <v>0</v>
      </c>
    </row>
    <row r="200" spans="1:23" ht="15" customHeight="1" x14ac:dyDescent="0.35">
      <c r="A200" t="s">
        <v>120</v>
      </c>
      <c r="B200" t="s">
        <v>121</v>
      </c>
      <c r="C200" t="s">
        <v>1</v>
      </c>
      <c r="D200" t="s">
        <v>38</v>
      </c>
      <c r="G200" t="s">
        <v>109</v>
      </c>
      <c r="H200">
        <v>819</v>
      </c>
      <c r="I200">
        <v>910</v>
      </c>
      <c r="J200">
        <v>1011</v>
      </c>
      <c r="K200">
        <v>1071</v>
      </c>
      <c r="L200" t="s">
        <v>37</v>
      </c>
      <c r="Q200" t="str">
        <f t="shared" si="7"/>
        <v>CGI Sverige ABA2.3 Förändringsledare</v>
      </c>
      <c r="R200">
        <f ca="1">IFERROR(ROUNDUP(H200*Admin!$AE$4,0),"FKU")</f>
        <v>908</v>
      </c>
      <c r="S200">
        <f ca="1">IFERROR(ROUNDUP(I200*Admin!$AE$4,0),"FKU")</f>
        <v>1009</v>
      </c>
      <c r="T200">
        <f ca="1">IFERROR(ROUNDUP(J200*Admin!$AE$4,0),"FKU")</f>
        <v>1121</v>
      </c>
      <c r="U200">
        <f ca="1">IFERROR(ROUNDUP(K200*Admin!$AE$4,0),"FKU")</f>
        <v>1188</v>
      </c>
      <c r="V200" t="str">
        <f>IFERROR(ROUNDUP(L200*Avropsmottagare!$G$4,0),"FKU")</f>
        <v>FKU</v>
      </c>
      <c r="W200">
        <f t="shared" si="8"/>
        <v>0</v>
      </c>
    </row>
    <row r="201" spans="1:23" ht="15" customHeight="1" x14ac:dyDescent="0.35">
      <c r="A201" t="s">
        <v>120</v>
      </c>
      <c r="B201" t="s">
        <v>121</v>
      </c>
      <c r="C201" t="s">
        <v>1</v>
      </c>
      <c r="D201" t="s">
        <v>38</v>
      </c>
      <c r="G201" t="s">
        <v>110</v>
      </c>
      <c r="H201">
        <v>819</v>
      </c>
      <c r="I201">
        <v>910</v>
      </c>
      <c r="J201">
        <v>1011</v>
      </c>
      <c r="K201">
        <v>1071</v>
      </c>
      <c r="L201" t="s">
        <v>37</v>
      </c>
      <c r="Q201" t="str">
        <f t="shared" si="7"/>
        <v>CGI Sverige ABA2.4 IT-controller/Compliance manager</v>
      </c>
      <c r="R201">
        <f ca="1">IFERROR(ROUNDUP(H201*Admin!$AE$4,0),"FKU")</f>
        <v>908</v>
      </c>
      <c r="S201">
        <f ca="1">IFERROR(ROUNDUP(I201*Admin!$AE$4,0),"FKU")</f>
        <v>1009</v>
      </c>
      <c r="T201">
        <f ca="1">IFERROR(ROUNDUP(J201*Admin!$AE$4,0),"FKU")</f>
        <v>1121</v>
      </c>
      <c r="U201">
        <f ca="1">IFERROR(ROUNDUP(K201*Admin!$AE$4,0),"FKU")</f>
        <v>1188</v>
      </c>
      <c r="V201" t="str">
        <f>IFERROR(ROUNDUP(L201*Avropsmottagare!$G$4,0),"FKU")</f>
        <v>FKU</v>
      </c>
      <c r="W201">
        <f t="shared" si="8"/>
        <v>0</v>
      </c>
    </row>
    <row r="202" spans="1:23" ht="15" customHeight="1" x14ac:dyDescent="0.35">
      <c r="A202" t="s">
        <v>120</v>
      </c>
      <c r="B202" t="s">
        <v>121</v>
      </c>
      <c r="C202" t="s">
        <v>1</v>
      </c>
      <c r="D202" t="s">
        <v>39</v>
      </c>
      <c r="G202" t="s">
        <v>111</v>
      </c>
      <c r="H202">
        <v>756</v>
      </c>
      <c r="I202">
        <v>840</v>
      </c>
      <c r="J202">
        <v>933</v>
      </c>
      <c r="K202">
        <v>1029</v>
      </c>
      <c r="L202" t="s">
        <v>37</v>
      </c>
      <c r="Q202" t="str">
        <f t="shared" si="7"/>
        <v>CGI Sverige ABA3.1 Systemutvecklare/Systemintegratör</v>
      </c>
      <c r="R202">
        <f ca="1">IFERROR(ROUNDUP(H202*Admin!$AE$4,0),"FKU")</f>
        <v>839</v>
      </c>
      <c r="S202">
        <f ca="1">IFERROR(ROUNDUP(I202*Admin!$AE$4,0),"FKU")</f>
        <v>932</v>
      </c>
      <c r="T202">
        <f ca="1">IFERROR(ROUNDUP(J202*Admin!$AE$4,0),"FKU")</f>
        <v>1035</v>
      </c>
      <c r="U202">
        <f ca="1">IFERROR(ROUNDUP(K202*Admin!$AE$4,0),"FKU")</f>
        <v>1141</v>
      </c>
      <c r="V202" t="str">
        <f>IFERROR(ROUNDUP(L202*Avropsmottagare!$G$4,0),"FKU")</f>
        <v>FKU</v>
      </c>
      <c r="W202">
        <f t="shared" si="8"/>
        <v>0</v>
      </c>
    </row>
    <row r="203" spans="1:23" ht="15" customHeight="1" x14ac:dyDescent="0.35">
      <c r="A203" t="s">
        <v>120</v>
      </c>
      <c r="B203" t="s">
        <v>121</v>
      </c>
      <c r="C203" t="s">
        <v>1</v>
      </c>
      <c r="D203" t="s">
        <v>39</v>
      </c>
      <c r="G203" t="s">
        <v>112</v>
      </c>
      <c r="H203">
        <v>756</v>
      </c>
      <c r="I203">
        <v>840</v>
      </c>
      <c r="J203">
        <v>933</v>
      </c>
      <c r="K203">
        <v>1029</v>
      </c>
      <c r="L203" t="s">
        <v>37</v>
      </c>
      <c r="Q203" t="str">
        <f t="shared" si="7"/>
        <v>CGI Sverige ABA3.2 Systemförvaltare</v>
      </c>
      <c r="R203">
        <f ca="1">IFERROR(ROUNDUP(H203*Admin!$AE$4,0),"FKU")</f>
        <v>839</v>
      </c>
      <c r="S203">
        <f ca="1">IFERROR(ROUNDUP(I203*Admin!$AE$4,0),"FKU")</f>
        <v>932</v>
      </c>
      <c r="T203">
        <f ca="1">IFERROR(ROUNDUP(J203*Admin!$AE$4,0),"FKU")</f>
        <v>1035</v>
      </c>
      <c r="U203">
        <f ca="1">IFERROR(ROUNDUP(K203*Admin!$AE$4,0),"FKU")</f>
        <v>1141</v>
      </c>
      <c r="V203" t="str">
        <f>IFERROR(ROUNDUP(L203*Avropsmottagare!$G$4,0),"FKU")</f>
        <v>FKU</v>
      </c>
      <c r="W203">
        <f t="shared" si="8"/>
        <v>0</v>
      </c>
    </row>
    <row r="204" spans="1:23" ht="15" customHeight="1" x14ac:dyDescent="0.35">
      <c r="A204" t="s">
        <v>120</v>
      </c>
      <c r="B204" t="s">
        <v>121</v>
      </c>
      <c r="C204" t="s">
        <v>1</v>
      </c>
      <c r="D204" t="s">
        <v>39</v>
      </c>
      <c r="G204" t="s">
        <v>12</v>
      </c>
      <c r="H204">
        <v>756</v>
      </c>
      <c r="I204">
        <v>840</v>
      </c>
      <c r="J204">
        <v>933</v>
      </c>
      <c r="K204">
        <v>1029</v>
      </c>
      <c r="L204" t="s">
        <v>37</v>
      </c>
      <c r="Q204" t="str">
        <f t="shared" si="7"/>
        <v>CGI Sverige ABA3.3 Tekniker</v>
      </c>
      <c r="R204">
        <f ca="1">IFERROR(ROUNDUP(H204*Admin!$AE$4,0),"FKU")</f>
        <v>839</v>
      </c>
      <c r="S204">
        <f ca="1">IFERROR(ROUNDUP(I204*Admin!$AE$4,0),"FKU")</f>
        <v>932</v>
      </c>
      <c r="T204">
        <f ca="1">IFERROR(ROUNDUP(J204*Admin!$AE$4,0),"FKU")</f>
        <v>1035</v>
      </c>
      <c r="U204">
        <f ca="1">IFERROR(ROUNDUP(K204*Admin!$AE$4,0),"FKU")</f>
        <v>1141</v>
      </c>
      <c r="V204" t="str">
        <f>IFERROR(ROUNDUP(L204*Avropsmottagare!$G$4,0),"FKU")</f>
        <v>FKU</v>
      </c>
      <c r="W204">
        <f t="shared" si="8"/>
        <v>0</v>
      </c>
    </row>
    <row r="205" spans="1:23" ht="15" customHeight="1" x14ac:dyDescent="0.35">
      <c r="A205" t="s">
        <v>120</v>
      </c>
      <c r="B205" t="s">
        <v>121</v>
      </c>
      <c r="C205" t="s">
        <v>1</v>
      </c>
      <c r="D205" t="s">
        <v>39</v>
      </c>
      <c r="G205" t="s">
        <v>13</v>
      </c>
      <c r="H205">
        <v>756</v>
      </c>
      <c r="I205">
        <v>840</v>
      </c>
      <c r="J205">
        <v>933</v>
      </c>
      <c r="K205">
        <v>1029</v>
      </c>
      <c r="L205" t="s">
        <v>37</v>
      </c>
      <c r="Q205" t="str">
        <f t="shared" si="7"/>
        <v>CGI Sverige ABA3.4 Testare</v>
      </c>
      <c r="R205">
        <f ca="1">IFERROR(ROUNDUP(H205*Admin!$AE$4,0),"FKU")</f>
        <v>839</v>
      </c>
      <c r="S205">
        <f ca="1">IFERROR(ROUNDUP(I205*Admin!$AE$4,0),"FKU")</f>
        <v>932</v>
      </c>
      <c r="T205">
        <f ca="1">IFERROR(ROUNDUP(J205*Admin!$AE$4,0),"FKU")</f>
        <v>1035</v>
      </c>
      <c r="U205">
        <f ca="1">IFERROR(ROUNDUP(K205*Admin!$AE$4,0),"FKU")</f>
        <v>1141</v>
      </c>
      <c r="V205" t="str">
        <f>IFERROR(ROUNDUP(L205*Avropsmottagare!$G$4,0),"FKU")</f>
        <v>FKU</v>
      </c>
      <c r="W205">
        <f t="shared" si="8"/>
        <v>0</v>
      </c>
    </row>
    <row r="206" spans="1:23" ht="15" customHeight="1" x14ac:dyDescent="0.35">
      <c r="A206" t="s">
        <v>120</v>
      </c>
      <c r="B206" t="s">
        <v>121</v>
      </c>
      <c r="C206" t="s">
        <v>1</v>
      </c>
      <c r="D206" t="s">
        <v>113</v>
      </c>
      <c r="G206" t="s">
        <v>40</v>
      </c>
      <c r="H206">
        <v>944</v>
      </c>
      <c r="I206">
        <v>1048</v>
      </c>
      <c r="J206">
        <v>1164</v>
      </c>
      <c r="K206">
        <v>1190</v>
      </c>
      <c r="L206" t="s">
        <v>37</v>
      </c>
      <c r="Q206" t="str">
        <f t="shared" si="7"/>
        <v>CGI Sverige ABA4.1 Enterprisearkitekt</v>
      </c>
      <c r="R206">
        <f ca="1">IFERROR(ROUNDUP(H206*Admin!$AE$4,0),"FKU")</f>
        <v>1047</v>
      </c>
      <c r="S206">
        <f ca="1">IFERROR(ROUNDUP(I206*Admin!$AE$4,0),"FKU")</f>
        <v>1162</v>
      </c>
      <c r="T206">
        <f ca="1">IFERROR(ROUNDUP(J206*Admin!$AE$4,0),"FKU")</f>
        <v>1291</v>
      </c>
      <c r="U206">
        <f ca="1">IFERROR(ROUNDUP(K206*Admin!$AE$4,0),"FKU")</f>
        <v>1320</v>
      </c>
      <c r="V206" t="str">
        <f>IFERROR(ROUNDUP(L206*Avropsmottagare!$G$4,0),"FKU")</f>
        <v>FKU</v>
      </c>
      <c r="W206">
        <f t="shared" si="8"/>
        <v>0</v>
      </c>
    </row>
    <row r="207" spans="1:23" ht="15" customHeight="1" x14ac:dyDescent="0.35">
      <c r="A207" t="s">
        <v>120</v>
      </c>
      <c r="B207" t="s">
        <v>121</v>
      </c>
      <c r="C207" t="s">
        <v>1</v>
      </c>
      <c r="D207" t="s">
        <v>113</v>
      </c>
      <c r="G207" t="s">
        <v>41</v>
      </c>
      <c r="H207">
        <v>944</v>
      </c>
      <c r="I207">
        <v>1048</v>
      </c>
      <c r="J207">
        <v>1164</v>
      </c>
      <c r="K207">
        <v>1190</v>
      </c>
      <c r="L207" t="s">
        <v>37</v>
      </c>
      <c r="Q207" t="str">
        <f t="shared" si="7"/>
        <v>CGI Sverige ABA4.2 Verksamhetsarkitekt</v>
      </c>
      <c r="R207">
        <f ca="1">IFERROR(ROUNDUP(H207*Admin!$AE$4,0),"FKU")</f>
        <v>1047</v>
      </c>
      <c r="S207">
        <f ca="1">IFERROR(ROUNDUP(I207*Admin!$AE$4,0),"FKU")</f>
        <v>1162</v>
      </c>
      <c r="T207">
        <f ca="1">IFERROR(ROUNDUP(J207*Admin!$AE$4,0),"FKU")</f>
        <v>1291</v>
      </c>
      <c r="U207">
        <f ca="1">IFERROR(ROUNDUP(K207*Admin!$AE$4,0),"FKU")</f>
        <v>1320</v>
      </c>
      <c r="V207" t="str">
        <f>IFERROR(ROUNDUP(L207*Avropsmottagare!$G$4,0),"FKU")</f>
        <v>FKU</v>
      </c>
      <c r="W207">
        <f t="shared" si="8"/>
        <v>0</v>
      </c>
    </row>
    <row r="208" spans="1:23" ht="15" customHeight="1" x14ac:dyDescent="0.35">
      <c r="A208" t="s">
        <v>120</v>
      </c>
      <c r="B208" t="s">
        <v>121</v>
      </c>
      <c r="C208" t="s">
        <v>1</v>
      </c>
      <c r="D208" t="s">
        <v>113</v>
      </c>
      <c r="G208" t="s">
        <v>42</v>
      </c>
      <c r="H208">
        <v>944</v>
      </c>
      <c r="I208">
        <v>1048</v>
      </c>
      <c r="J208">
        <v>1164</v>
      </c>
      <c r="K208">
        <v>1190</v>
      </c>
      <c r="L208" t="s">
        <v>37</v>
      </c>
      <c r="Q208" t="str">
        <f t="shared" si="7"/>
        <v>CGI Sverige ABA4.3 Lösningsarkitekt</v>
      </c>
      <c r="R208">
        <f ca="1">IFERROR(ROUNDUP(H208*Admin!$AE$4,0),"FKU")</f>
        <v>1047</v>
      </c>
      <c r="S208">
        <f ca="1">IFERROR(ROUNDUP(I208*Admin!$AE$4,0),"FKU")</f>
        <v>1162</v>
      </c>
      <c r="T208">
        <f ca="1">IFERROR(ROUNDUP(J208*Admin!$AE$4,0),"FKU")</f>
        <v>1291</v>
      </c>
      <c r="U208">
        <f ca="1">IFERROR(ROUNDUP(K208*Admin!$AE$4,0),"FKU")</f>
        <v>1320</v>
      </c>
      <c r="V208" t="str">
        <f>IFERROR(ROUNDUP(L208*Avropsmottagare!$G$4,0),"FKU")</f>
        <v>FKU</v>
      </c>
      <c r="W208">
        <f t="shared" si="8"/>
        <v>0</v>
      </c>
    </row>
    <row r="209" spans="1:23" ht="15" customHeight="1" x14ac:dyDescent="0.35">
      <c r="A209" t="s">
        <v>120</v>
      </c>
      <c r="B209" t="s">
        <v>121</v>
      </c>
      <c r="C209" t="s">
        <v>1</v>
      </c>
      <c r="D209" t="s">
        <v>113</v>
      </c>
      <c r="G209" t="s">
        <v>43</v>
      </c>
      <c r="H209">
        <v>944</v>
      </c>
      <c r="I209">
        <v>1048</v>
      </c>
      <c r="J209">
        <v>1164</v>
      </c>
      <c r="K209">
        <v>1190</v>
      </c>
      <c r="L209" t="s">
        <v>37</v>
      </c>
      <c r="Q209" t="str">
        <f t="shared" si="7"/>
        <v>CGI Sverige ABA4.4 Mjukvaruarkitekt</v>
      </c>
      <c r="R209">
        <f ca="1">IFERROR(ROUNDUP(H209*Admin!$AE$4,0),"FKU")</f>
        <v>1047</v>
      </c>
      <c r="S209">
        <f ca="1">IFERROR(ROUNDUP(I209*Admin!$AE$4,0),"FKU")</f>
        <v>1162</v>
      </c>
      <c r="T209">
        <f ca="1">IFERROR(ROUNDUP(J209*Admin!$AE$4,0),"FKU")</f>
        <v>1291</v>
      </c>
      <c r="U209">
        <f ca="1">IFERROR(ROUNDUP(K209*Admin!$AE$4,0),"FKU")</f>
        <v>1320</v>
      </c>
      <c r="V209" t="str">
        <f>IFERROR(ROUNDUP(L209*Avropsmottagare!$G$4,0),"FKU")</f>
        <v>FKU</v>
      </c>
      <c r="W209">
        <f t="shared" si="8"/>
        <v>0</v>
      </c>
    </row>
    <row r="210" spans="1:23" ht="15" customHeight="1" x14ac:dyDescent="0.35">
      <c r="A210" t="s">
        <v>120</v>
      </c>
      <c r="B210" t="s">
        <v>121</v>
      </c>
      <c r="C210" t="s">
        <v>1</v>
      </c>
      <c r="D210" t="s">
        <v>113</v>
      </c>
      <c r="G210" t="s">
        <v>44</v>
      </c>
      <c r="H210">
        <v>944</v>
      </c>
      <c r="I210">
        <v>1048</v>
      </c>
      <c r="J210">
        <v>1164</v>
      </c>
      <c r="K210">
        <v>1190</v>
      </c>
      <c r="L210" t="s">
        <v>37</v>
      </c>
      <c r="Q210" t="str">
        <f t="shared" si="7"/>
        <v>CGI Sverige ABA4.5 Infrastrukturarkitekt</v>
      </c>
      <c r="R210">
        <f ca="1">IFERROR(ROUNDUP(H210*Admin!$AE$4,0),"FKU")</f>
        <v>1047</v>
      </c>
      <c r="S210">
        <f ca="1">IFERROR(ROUNDUP(I210*Admin!$AE$4,0),"FKU")</f>
        <v>1162</v>
      </c>
      <c r="T210">
        <f ca="1">IFERROR(ROUNDUP(J210*Admin!$AE$4,0),"FKU")</f>
        <v>1291</v>
      </c>
      <c r="U210">
        <f ca="1">IFERROR(ROUNDUP(K210*Admin!$AE$4,0),"FKU")</f>
        <v>1320</v>
      </c>
      <c r="V210" t="str">
        <f>IFERROR(ROUNDUP(L210*Avropsmottagare!$G$4,0),"FKU")</f>
        <v>FKU</v>
      </c>
      <c r="W210">
        <f t="shared" si="8"/>
        <v>0</v>
      </c>
    </row>
    <row r="211" spans="1:23" ht="15" customHeight="1" x14ac:dyDescent="0.35">
      <c r="A211" t="s">
        <v>120</v>
      </c>
      <c r="B211" t="s">
        <v>121</v>
      </c>
      <c r="C211" t="s">
        <v>1</v>
      </c>
      <c r="D211" t="s">
        <v>114</v>
      </c>
      <c r="G211" t="s">
        <v>14</v>
      </c>
      <c r="H211">
        <v>800</v>
      </c>
      <c r="I211">
        <v>888</v>
      </c>
      <c r="J211">
        <v>986</v>
      </c>
      <c r="K211">
        <v>1061</v>
      </c>
      <c r="L211" t="s">
        <v>37</v>
      </c>
      <c r="Q211" t="str">
        <f t="shared" si="7"/>
        <v>CGI Sverige ABA5.1 Säkerhetsstrateg/Säkerhetsanalytiker</v>
      </c>
      <c r="R211">
        <f ca="1">IFERROR(ROUNDUP(H211*Admin!$AE$4,0),"FKU")</f>
        <v>887</v>
      </c>
      <c r="S211">
        <f ca="1">IFERROR(ROUNDUP(I211*Admin!$AE$4,0),"FKU")</f>
        <v>985</v>
      </c>
      <c r="T211">
        <f ca="1">IFERROR(ROUNDUP(J211*Admin!$AE$4,0),"FKU")</f>
        <v>1094</v>
      </c>
      <c r="U211">
        <f ca="1">IFERROR(ROUNDUP(K211*Admin!$AE$4,0),"FKU")</f>
        <v>1177</v>
      </c>
      <c r="V211" t="str">
        <f>IFERROR(ROUNDUP(L211*Avropsmottagare!$G$4,0),"FKU")</f>
        <v>FKU</v>
      </c>
      <c r="W211">
        <f t="shared" si="8"/>
        <v>0</v>
      </c>
    </row>
    <row r="212" spans="1:23" ht="15" customHeight="1" x14ac:dyDescent="0.35">
      <c r="A212" t="s">
        <v>120</v>
      </c>
      <c r="B212" t="s">
        <v>121</v>
      </c>
      <c r="C212" t="s">
        <v>1</v>
      </c>
      <c r="D212" t="s">
        <v>114</v>
      </c>
      <c r="G212" t="s">
        <v>115</v>
      </c>
      <c r="H212">
        <v>800</v>
      </c>
      <c r="I212">
        <v>888</v>
      </c>
      <c r="J212">
        <v>986</v>
      </c>
      <c r="K212">
        <v>1061</v>
      </c>
      <c r="L212" t="s">
        <v>37</v>
      </c>
      <c r="Q212" t="str">
        <f t="shared" si="7"/>
        <v>CGI Sverige ABA5.2 Risk Manager</v>
      </c>
      <c r="R212">
        <f ca="1">IFERROR(ROUNDUP(H212*Admin!$AE$4,0),"FKU")</f>
        <v>887</v>
      </c>
      <c r="S212">
        <f ca="1">IFERROR(ROUNDUP(I212*Admin!$AE$4,0),"FKU")</f>
        <v>985</v>
      </c>
      <c r="T212">
        <f ca="1">IFERROR(ROUNDUP(J212*Admin!$AE$4,0),"FKU")</f>
        <v>1094</v>
      </c>
      <c r="U212">
        <f ca="1">IFERROR(ROUNDUP(K212*Admin!$AE$4,0),"FKU")</f>
        <v>1177</v>
      </c>
      <c r="V212" t="str">
        <f>IFERROR(ROUNDUP(L212*Avropsmottagare!$G$4,0),"FKU")</f>
        <v>FKU</v>
      </c>
      <c r="W212">
        <f t="shared" si="8"/>
        <v>0</v>
      </c>
    </row>
    <row r="213" spans="1:23" ht="15" customHeight="1" x14ac:dyDescent="0.35">
      <c r="A213" t="s">
        <v>120</v>
      </c>
      <c r="B213" t="s">
        <v>121</v>
      </c>
      <c r="C213" t="s">
        <v>1</v>
      </c>
      <c r="D213" t="s">
        <v>114</v>
      </c>
      <c r="G213" t="s">
        <v>15</v>
      </c>
      <c r="H213">
        <v>800</v>
      </c>
      <c r="I213">
        <v>888</v>
      </c>
      <c r="J213">
        <v>986</v>
      </c>
      <c r="K213">
        <v>1061</v>
      </c>
      <c r="L213" t="s">
        <v>37</v>
      </c>
      <c r="Q213" t="str">
        <f t="shared" si="7"/>
        <v>CGI Sverige ABA5.3 Säkerhetstekniker</v>
      </c>
      <c r="R213">
        <f ca="1">IFERROR(ROUNDUP(H213*Admin!$AE$4,0),"FKU")</f>
        <v>887</v>
      </c>
      <c r="S213">
        <f ca="1">IFERROR(ROUNDUP(I213*Admin!$AE$4,0),"FKU")</f>
        <v>985</v>
      </c>
      <c r="T213">
        <f ca="1">IFERROR(ROUNDUP(J213*Admin!$AE$4,0),"FKU")</f>
        <v>1094</v>
      </c>
      <c r="U213">
        <f ca="1">IFERROR(ROUNDUP(K213*Admin!$AE$4,0),"FKU")</f>
        <v>1177</v>
      </c>
      <c r="V213" t="str">
        <f>IFERROR(ROUNDUP(L213*Avropsmottagare!$G$4,0),"FKU")</f>
        <v>FKU</v>
      </c>
      <c r="W213">
        <f t="shared" si="8"/>
        <v>0</v>
      </c>
    </row>
    <row r="214" spans="1:23" ht="15" customHeight="1" x14ac:dyDescent="0.35">
      <c r="A214" t="s">
        <v>120</v>
      </c>
      <c r="B214" t="s">
        <v>121</v>
      </c>
      <c r="C214" t="s">
        <v>1</v>
      </c>
      <c r="D214" t="s">
        <v>116</v>
      </c>
      <c r="G214" t="s">
        <v>45</v>
      </c>
      <c r="H214">
        <v>780</v>
      </c>
      <c r="I214">
        <v>866</v>
      </c>
      <c r="J214">
        <v>962</v>
      </c>
      <c r="K214">
        <v>1057</v>
      </c>
      <c r="L214" t="s">
        <v>37</v>
      </c>
      <c r="Q214" t="str">
        <f t="shared" si="7"/>
        <v>CGI Sverige ABA6.1 Webbstrateg</v>
      </c>
      <c r="R214">
        <f ca="1">IFERROR(ROUNDUP(H214*Admin!$AE$4,0),"FKU")</f>
        <v>865</v>
      </c>
      <c r="S214">
        <f ca="1">IFERROR(ROUNDUP(I214*Admin!$AE$4,0),"FKU")</f>
        <v>961</v>
      </c>
      <c r="T214">
        <f ca="1">IFERROR(ROUNDUP(J214*Admin!$AE$4,0),"FKU")</f>
        <v>1067</v>
      </c>
      <c r="U214">
        <f ca="1">IFERROR(ROUNDUP(K214*Admin!$AE$4,0),"FKU")</f>
        <v>1172</v>
      </c>
      <c r="V214" t="str">
        <f>IFERROR(ROUNDUP(L214*Avropsmottagare!$G$4,0),"FKU")</f>
        <v>FKU</v>
      </c>
      <c r="W214">
        <f t="shared" si="8"/>
        <v>0</v>
      </c>
    </row>
    <row r="215" spans="1:23" ht="15" customHeight="1" x14ac:dyDescent="0.35">
      <c r="A215" t="s">
        <v>120</v>
      </c>
      <c r="B215" t="s">
        <v>121</v>
      </c>
      <c r="C215" t="s">
        <v>1</v>
      </c>
      <c r="D215" t="s">
        <v>116</v>
      </c>
      <c r="G215" t="s">
        <v>117</v>
      </c>
      <c r="H215">
        <v>780</v>
      </c>
      <c r="I215">
        <v>866</v>
      </c>
      <c r="J215">
        <v>962</v>
      </c>
      <c r="K215">
        <v>1057</v>
      </c>
      <c r="L215" t="s">
        <v>37</v>
      </c>
      <c r="Q215" t="str">
        <f t="shared" si="7"/>
        <v>CGI Sverige ABA6.2 Interaktionsdesigner/Tillgänglighetsexpert</v>
      </c>
      <c r="R215">
        <f ca="1">IFERROR(ROUNDUP(H215*Admin!$AE$4,0),"FKU")</f>
        <v>865</v>
      </c>
      <c r="S215">
        <f ca="1">IFERROR(ROUNDUP(I215*Admin!$AE$4,0),"FKU")</f>
        <v>961</v>
      </c>
      <c r="T215">
        <f ca="1">IFERROR(ROUNDUP(J215*Admin!$AE$4,0),"FKU")</f>
        <v>1067</v>
      </c>
      <c r="U215">
        <f ca="1">IFERROR(ROUNDUP(K215*Admin!$AE$4,0),"FKU")</f>
        <v>1172</v>
      </c>
      <c r="V215" t="str">
        <f>IFERROR(ROUNDUP(L215*Avropsmottagare!$G$4,0),"FKU")</f>
        <v>FKU</v>
      </c>
      <c r="W215">
        <f t="shared" si="8"/>
        <v>0</v>
      </c>
    </row>
    <row r="216" spans="1:23" ht="15" customHeight="1" x14ac:dyDescent="0.35">
      <c r="A216" t="s">
        <v>120</v>
      </c>
      <c r="B216" t="s">
        <v>121</v>
      </c>
      <c r="C216" t="s">
        <v>1</v>
      </c>
      <c r="D216" t="s">
        <v>116</v>
      </c>
      <c r="G216" t="s">
        <v>16</v>
      </c>
      <c r="H216">
        <v>780</v>
      </c>
      <c r="I216">
        <v>866</v>
      </c>
      <c r="J216">
        <v>962</v>
      </c>
      <c r="K216">
        <v>1057</v>
      </c>
      <c r="L216" t="s">
        <v>37</v>
      </c>
      <c r="Q216" t="str">
        <f t="shared" si="7"/>
        <v>CGI Sverige ABA6.3 Grafisk formgivare</v>
      </c>
      <c r="R216">
        <f ca="1">IFERROR(ROUNDUP(H216*Admin!$AE$4,0),"FKU")</f>
        <v>865</v>
      </c>
      <c r="S216">
        <f ca="1">IFERROR(ROUNDUP(I216*Admin!$AE$4,0),"FKU")</f>
        <v>961</v>
      </c>
      <c r="T216">
        <f ca="1">IFERROR(ROUNDUP(J216*Admin!$AE$4,0),"FKU")</f>
        <v>1067</v>
      </c>
      <c r="U216">
        <f ca="1">IFERROR(ROUNDUP(K216*Admin!$AE$4,0),"FKU")</f>
        <v>1172</v>
      </c>
      <c r="V216" t="str">
        <f>IFERROR(ROUNDUP(L216*Avropsmottagare!$G$4,0),"FKU")</f>
        <v>FKU</v>
      </c>
      <c r="W216">
        <f t="shared" si="8"/>
        <v>0</v>
      </c>
    </row>
    <row r="217" spans="1:23" ht="15" customHeight="1" x14ac:dyDescent="0.35">
      <c r="A217" t="s">
        <v>120</v>
      </c>
      <c r="B217" t="s">
        <v>121</v>
      </c>
      <c r="C217" t="s">
        <v>1</v>
      </c>
      <c r="D217" t="s">
        <v>46</v>
      </c>
      <c r="G217" t="s">
        <v>47</v>
      </c>
      <c r="H217">
        <v>549</v>
      </c>
      <c r="I217">
        <v>609</v>
      </c>
      <c r="J217">
        <v>763</v>
      </c>
      <c r="K217">
        <v>1081</v>
      </c>
      <c r="L217" t="s">
        <v>37</v>
      </c>
      <c r="Q217" t="str">
        <f t="shared" si="7"/>
        <v>CGI Sverige ABA7.1 Teknikstöd – på plats</v>
      </c>
      <c r="R217">
        <f ca="1">IFERROR(ROUNDUP(H217*Admin!$AE$4,0),"FKU")</f>
        <v>609</v>
      </c>
      <c r="S217">
        <f ca="1">IFERROR(ROUNDUP(I217*Admin!$AE$4,0),"FKU")</f>
        <v>676</v>
      </c>
      <c r="T217">
        <f ca="1">IFERROR(ROUNDUP(J217*Admin!$AE$4,0),"FKU")</f>
        <v>846</v>
      </c>
      <c r="U217">
        <f ca="1">IFERROR(ROUNDUP(K217*Admin!$AE$4,0),"FKU")</f>
        <v>1199</v>
      </c>
      <c r="V217" t="str">
        <f>IFERROR(ROUNDUP(L217*Avropsmottagare!$G$4,0),"FKU")</f>
        <v>FKU</v>
      </c>
      <c r="W217">
        <f t="shared" si="8"/>
        <v>0</v>
      </c>
    </row>
    <row r="218" spans="1:23" ht="15" customHeight="1" x14ac:dyDescent="0.35">
      <c r="A218" t="s">
        <v>120</v>
      </c>
      <c r="B218" t="s">
        <v>121</v>
      </c>
      <c r="C218" t="s">
        <v>2</v>
      </c>
      <c r="D218" t="s">
        <v>36</v>
      </c>
      <c r="G218" t="s">
        <v>9</v>
      </c>
      <c r="H218">
        <v>819</v>
      </c>
      <c r="I218">
        <v>910</v>
      </c>
      <c r="J218">
        <v>1011</v>
      </c>
      <c r="K218">
        <v>1096</v>
      </c>
      <c r="L218" t="s">
        <v>37</v>
      </c>
      <c r="Q218" t="str">
        <f t="shared" si="7"/>
        <v>CGI Sverige ABB1.1 IT- eller Digitaliseringsstrateg</v>
      </c>
      <c r="R218">
        <f ca="1">IFERROR(ROUNDUP(H218*Admin!$AE$4,0),"FKU")</f>
        <v>908</v>
      </c>
      <c r="S218">
        <f ca="1">IFERROR(ROUNDUP(I218*Admin!$AE$4,0),"FKU")</f>
        <v>1009</v>
      </c>
      <c r="T218">
        <f ca="1">IFERROR(ROUNDUP(J218*Admin!$AE$4,0),"FKU")</f>
        <v>1121</v>
      </c>
      <c r="U218">
        <f ca="1">IFERROR(ROUNDUP(K218*Admin!$AE$4,0),"FKU")</f>
        <v>1216</v>
      </c>
      <c r="V218" t="str">
        <f>IFERROR(ROUNDUP(L218*Avropsmottagare!$G$4,0),"FKU")</f>
        <v>FKU</v>
      </c>
      <c r="W218">
        <f t="shared" si="8"/>
        <v>0</v>
      </c>
    </row>
    <row r="219" spans="1:23" ht="15" customHeight="1" x14ac:dyDescent="0.35">
      <c r="A219" t="s">
        <v>120</v>
      </c>
      <c r="B219" t="s">
        <v>121</v>
      </c>
      <c r="C219" t="s">
        <v>2</v>
      </c>
      <c r="D219" t="s">
        <v>36</v>
      </c>
      <c r="G219" t="s">
        <v>106</v>
      </c>
      <c r="H219">
        <v>819</v>
      </c>
      <c r="I219">
        <v>910</v>
      </c>
      <c r="J219">
        <v>1011</v>
      </c>
      <c r="K219">
        <v>1096</v>
      </c>
      <c r="L219" t="s">
        <v>37</v>
      </c>
      <c r="Q219" t="str">
        <f t="shared" si="7"/>
        <v>CGI Sverige ABB1.2 Modelleringsledare/Kravanalytiker</v>
      </c>
      <c r="R219">
        <f ca="1">IFERROR(ROUNDUP(H219*Admin!$AE$4,0),"FKU")</f>
        <v>908</v>
      </c>
      <c r="S219">
        <f ca="1">IFERROR(ROUNDUP(I219*Admin!$AE$4,0),"FKU")</f>
        <v>1009</v>
      </c>
      <c r="T219">
        <f ca="1">IFERROR(ROUNDUP(J219*Admin!$AE$4,0),"FKU")</f>
        <v>1121</v>
      </c>
      <c r="U219">
        <f ca="1">IFERROR(ROUNDUP(K219*Admin!$AE$4,0),"FKU")</f>
        <v>1216</v>
      </c>
      <c r="V219" t="str">
        <f>IFERROR(ROUNDUP(L219*Avropsmottagare!$G$4,0),"FKU")</f>
        <v>FKU</v>
      </c>
      <c r="W219">
        <f t="shared" si="8"/>
        <v>0</v>
      </c>
    </row>
    <row r="220" spans="1:23" ht="15" customHeight="1" x14ac:dyDescent="0.35">
      <c r="A220" t="s">
        <v>120</v>
      </c>
      <c r="B220" t="s">
        <v>121</v>
      </c>
      <c r="C220" t="s">
        <v>2</v>
      </c>
      <c r="D220" t="s">
        <v>36</v>
      </c>
      <c r="G220" t="s">
        <v>107</v>
      </c>
      <c r="H220">
        <v>819</v>
      </c>
      <c r="I220">
        <v>910</v>
      </c>
      <c r="J220">
        <v>1011</v>
      </c>
      <c r="K220">
        <v>1096</v>
      </c>
      <c r="L220" t="s">
        <v>37</v>
      </c>
      <c r="Q220" t="str">
        <f t="shared" si="7"/>
        <v>CGI Sverige ABB1.3 Metodstöd</v>
      </c>
      <c r="R220">
        <f ca="1">IFERROR(ROUNDUP(H220*Admin!$AE$4,0),"FKU")</f>
        <v>908</v>
      </c>
      <c r="S220">
        <f ca="1">IFERROR(ROUNDUP(I220*Admin!$AE$4,0),"FKU")</f>
        <v>1009</v>
      </c>
      <c r="T220">
        <f ca="1">IFERROR(ROUNDUP(J220*Admin!$AE$4,0),"FKU")</f>
        <v>1121</v>
      </c>
      <c r="U220">
        <f ca="1">IFERROR(ROUNDUP(K220*Admin!$AE$4,0),"FKU")</f>
        <v>1216</v>
      </c>
      <c r="V220" t="str">
        <f>IFERROR(ROUNDUP(L220*Avropsmottagare!$G$4,0),"FKU")</f>
        <v>FKU</v>
      </c>
      <c r="W220">
        <f t="shared" si="8"/>
        <v>0</v>
      </c>
    </row>
    <row r="221" spans="1:23" ht="15" customHeight="1" x14ac:dyDescent="0.35">
      <c r="A221" t="s">
        <v>120</v>
      </c>
      <c r="B221" t="s">
        <v>121</v>
      </c>
      <c r="C221" t="s">
        <v>2</v>
      </c>
      <c r="D221" t="s">
        <v>36</v>
      </c>
      <c r="G221" t="s">
        <v>108</v>
      </c>
      <c r="H221">
        <v>819</v>
      </c>
      <c r="I221">
        <v>910</v>
      </c>
      <c r="J221">
        <v>1011</v>
      </c>
      <c r="K221">
        <v>1096</v>
      </c>
      <c r="L221" t="s">
        <v>37</v>
      </c>
      <c r="Q221" t="str">
        <f t="shared" si="7"/>
        <v>CGI Sverige ABB1.4 Hållbarhetsstrateg inom IT</v>
      </c>
      <c r="R221">
        <f ca="1">IFERROR(ROUNDUP(H221*Admin!$AE$4,0),"FKU")</f>
        <v>908</v>
      </c>
      <c r="S221">
        <f ca="1">IFERROR(ROUNDUP(I221*Admin!$AE$4,0),"FKU")</f>
        <v>1009</v>
      </c>
      <c r="T221">
        <f ca="1">IFERROR(ROUNDUP(J221*Admin!$AE$4,0),"FKU")</f>
        <v>1121</v>
      </c>
      <c r="U221">
        <f ca="1">IFERROR(ROUNDUP(K221*Admin!$AE$4,0),"FKU")</f>
        <v>1216</v>
      </c>
      <c r="V221" t="str">
        <f>IFERROR(ROUNDUP(L221*Avropsmottagare!$G$4,0),"FKU")</f>
        <v>FKU</v>
      </c>
      <c r="W221">
        <f t="shared" si="8"/>
        <v>0</v>
      </c>
    </row>
    <row r="222" spans="1:23" ht="15" customHeight="1" x14ac:dyDescent="0.35">
      <c r="A222" t="s">
        <v>120</v>
      </c>
      <c r="B222" t="s">
        <v>121</v>
      </c>
      <c r="C222" t="s">
        <v>2</v>
      </c>
      <c r="D222" t="s">
        <v>38</v>
      </c>
      <c r="G222" t="s">
        <v>10</v>
      </c>
      <c r="H222">
        <v>819</v>
      </c>
      <c r="I222">
        <v>910</v>
      </c>
      <c r="J222">
        <v>1011</v>
      </c>
      <c r="K222">
        <v>1071</v>
      </c>
      <c r="L222" t="s">
        <v>37</v>
      </c>
      <c r="Q222" t="str">
        <f t="shared" si="7"/>
        <v>CGI Sverige ABB2.1 Projektledare</v>
      </c>
      <c r="R222">
        <f ca="1">IFERROR(ROUNDUP(H222*Admin!$AE$4,0),"FKU")</f>
        <v>908</v>
      </c>
      <c r="S222">
        <f ca="1">IFERROR(ROUNDUP(I222*Admin!$AE$4,0),"FKU")</f>
        <v>1009</v>
      </c>
      <c r="T222">
        <f ca="1">IFERROR(ROUNDUP(J222*Admin!$AE$4,0),"FKU")</f>
        <v>1121</v>
      </c>
      <c r="U222">
        <f ca="1">IFERROR(ROUNDUP(K222*Admin!$AE$4,0),"FKU")</f>
        <v>1188</v>
      </c>
      <c r="V222" t="str">
        <f>IFERROR(ROUNDUP(L222*Avropsmottagare!$G$4,0),"FKU")</f>
        <v>FKU</v>
      </c>
      <c r="W222">
        <f t="shared" si="8"/>
        <v>0</v>
      </c>
    </row>
    <row r="223" spans="1:23" ht="15" customHeight="1" x14ac:dyDescent="0.35">
      <c r="A223" t="s">
        <v>120</v>
      </c>
      <c r="B223" t="s">
        <v>121</v>
      </c>
      <c r="C223" t="s">
        <v>2</v>
      </c>
      <c r="D223" t="s">
        <v>38</v>
      </c>
      <c r="G223" t="s">
        <v>11</v>
      </c>
      <c r="H223">
        <v>819</v>
      </c>
      <c r="I223">
        <v>910</v>
      </c>
      <c r="J223">
        <v>1011</v>
      </c>
      <c r="K223">
        <v>1071</v>
      </c>
      <c r="L223" t="s">
        <v>37</v>
      </c>
      <c r="Q223" t="str">
        <f t="shared" si="7"/>
        <v>CGI Sverige ABB2.2 Teknisk projektledare</v>
      </c>
      <c r="R223">
        <f ca="1">IFERROR(ROUNDUP(H223*Admin!$AE$4,0),"FKU")</f>
        <v>908</v>
      </c>
      <c r="S223">
        <f ca="1">IFERROR(ROUNDUP(I223*Admin!$AE$4,0),"FKU")</f>
        <v>1009</v>
      </c>
      <c r="T223">
        <f ca="1">IFERROR(ROUNDUP(J223*Admin!$AE$4,0),"FKU")</f>
        <v>1121</v>
      </c>
      <c r="U223">
        <f ca="1">IFERROR(ROUNDUP(K223*Admin!$AE$4,0),"FKU")</f>
        <v>1188</v>
      </c>
      <c r="V223" t="str">
        <f>IFERROR(ROUNDUP(L223*Avropsmottagare!$G$4,0),"FKU")</f>
        <v>FKU</v>
      </c>
      <c r="W223">
        <f t="shared" si="8"/>
        <v>0</v>
      </c>
    </row>
    <row r="224" spans="1:23" ht="15" customHeight="1" x14ac:dyDescent="0.35">
      <c r="A224" t="s">
        <v>120</v>
      </c>
      <c r="B224" t="s">
        <v>121</v>
      </c>
      <c r="C224" t="s">
        <v>2</v>
      </c>
      <c r="D224" t="s">
        <v>38</v>
      </c>
      <c r="G224" t="s">
        <v>109</v>
      </c>
      <c r="H224">
        <v>819</v>
      </c>
      <c r="I224">
        <v>910</v>
      </c>
      <c r="J224">
        <v>1011</v>
      </c>
      <c r="K224">
        <v>1071</v>
      </c>
      <c r="L224" t="s">
        <v>37</v>
      </c>
      <c r="Q224" t="str">
        <f t="shared" si="7"/>
        <v>CGI Sverige ABB2.3 Förändringsledare</v>
      </c>
      <c r="R224">
        <f ca="1">IFERROR(ROUNDUP(H224*Admin!$AE$4,0),"FKU")</f>
        <v>908</v>
      </c>
      <c r="S224">
        <f ca="1">IFERROR(ROUNDUP(I224*Admin!$AE$4,0),"FKU")</f>
        <v>1009</v>
      </c>
      <c r="T224">
        <f ca="1">IFERROR(ROUNDUP(J224*Admin!$AE$4,0),"FKU")</f>
        <v>1121</v>
      </c>
      <c r="U224">
        <f ca="1">IFERROR(ROUNDUP(K224*Admin!$AE$4,0),"FKU")</f>
        <v>1188</v>
      </c>
      <c r="V224" t="str">
        <f>IFERROR(ROUNDUP(L224*Avropsmottagare!$G$4,0),"FKU")</f>
        <v>FKU</v>
      </c>
      <c r="W224">
        <f t="shared" si="8"/>
        <v>0</v>
      </c>
    </row>
    <row r="225" spans="1:23" ht="15" customHeight="1" x14ac:dyDescent="0.35">
      <c r="A225" t="s">
        <v>120</v>
      </c>
      <c r="B225" t="s">
        <v>121</v>
      </c>
      <c r="C225" t="s">
        <v>2</v>
      </c>
      <c r="D225" t="s">
        <v>38</v>
      </c>
      <c r="G225" t="s">
        <v>110</v>
      </c>
      <c r="H225">
        <v>819</v>
      </c>
      <c r="I225">
        <v>910</v>
      </c>
      <c r="J225">
        <v>1011</v>
      </c>
      <c r="K225">
        <v>1071</v>
      </c>
      <c r="L225" t="s">
        <v>37</v>
      </c>
      <c r="Q225" t="str">
        <f t="shared" si="7"/>
        <v>CGI Sverige ABB2.4 IT-controller/Compliance manager</v>
      </c>
      <c r="R225">
        <f ca="1">IFERROR(ROUNDUP(H225*Admin!$AE$4,0),"FKU")</f>
        <v>908</v>
      </c>
      <c r="S225">
        <f ca="1">IFERROR(ROUNDUP(I225*Admin!$AE$4,0),"FKU")</f>
        <v>1009</v>
      </c>
      <c r="T225">
        <f ca="1">IFERROR(ROUNDUP(J225*Admin!$AE$4,0),"FKU")</f>
        <v>1121</v>
      </c>
      <c r="U225">
        <f ca="1">IFERROR(ROUNDUP(K225*Admin!$AE$4,0),"FKU")</f>
        <v>1188</v>
      </c>
      <c r="V225" t="str">
        <f>IFERROR(ROUNDUP(L225*Avropsmottagare!$G$4,0),"FKU")</f>
        <v>FKU</v>
      </c>
      <c r="W225">
        <f t="shared" si="8"/>
        <v>0</v>
      </c>
    </row>
    <row r="226" spans="1:23" ht="15" customHeight="1" x14ac:dyDescent="0.35">
      <c r="A226" t="s">
        <v>120</v>
      </c>
      <c r="B226" t="s">
        <v>121</v>
      </c>
      <c r="C226" t="s">
        <v>2</v>
      </c>
      <c r="D226" t="s">
        <v>39</v>
      </c>
      <c r="G226" t="s">
        <v>111</v>
      </c>
      <c r="H226">
        <v>756</v>
      </c>
      <c r="I226">
        <v>840</v>
      </c>
      <c r="J226">
        <v>933</v>
      </c>
      <c r="K226">
        <v>1029</v>
      </c>
      <c r="L226" t="s">
        <v>37</v>
      </c>
      <c r="Q226" t="str">
        <f t="shared" si="7"/>
        <v>CGI Sverige ABB3.1 Systemutvecklare/Systemintegratör</v>
      </c>
      <c r="R226">
        <f ca="1">IFERROR(ROUNDUP(H226*Admin!$AE$4,0),"FKU")</f>
        <v>839</v>
      </c>
      <c r="S226">
        <f ca="1">IFERROR(ROUNDUP(I226*Admin!$AE$4,0),"FKU")</f>
        <v>932</v>
      </c>
      <c r="T226">
        <f ca="1">IFERROR(ROUNDUP(J226*Admin!$AE$4,0),"FKU")</f>
        <v>1035</v>
      </c>
      <c r="U226">
        <f ca="1">IFERROR(ROUNDUP(K226*Admin!$AE$4,0),"FKU")</f>
        <v>1141</v>
      </c>
      <c r="V226" t="str">
        <f>IFERROR(ROUNDUP(L226*Avropsmottagare!$G$4,0),"FKU")</f>
        <v>FKU</v>
      </c>
      <c r="W226">
        <f t="shared" si="8"/>
        <v>0</v>
      </c>
    </row>
    <row r="227" spans="1:23" ht="15" customHeight="1" x14ac:dyDescent="0.35">
      <c r="A227" t="s">
        <v>120</v>
      </c>
      <c r="B227" t="s">
        <v>121</v>
      </c>
      <c r="C227" t="s">
        <v>2</v>
      </c>
      <c r="D227" t="s">
        <v>39</v>
      </c>
      <c r="G227" t="s">
        <v>112</v>
      </c>
      <c r="H227">
        <v>756</v>
      </c>
      <c r="I227">
        <v>840</v>
      </c>
      <c r="J227">
        <v>933</v>
      </c>
      <c r="K227">
        <v>1029</v>
      </c>
      <c r="L227" t="s">
        <v>37</v>
      </c>
      <c r="Q227" t="str">
        <f t="shared" si="7"/>
        <v>CGI Sverige ABB3.2 Systemförvaltare</v>
      </c>
      <c r="R227">
        <f ca="1">IFERROR(ROUNDUP(H227*Admin!$AE$4,0),"FKU")</f>
        <v>839</v>
      </c>
      <c r="S227">
        <f ca="1">IFERROR(ROUNDUP(I227*Admin!$AE$4,0),"FKU")</f>
        <v>932</v>
      </c>
      <c r="T227">
        <f ca="1">IFERROR(ROUNDUP(J227*Admin!$AE$4,0),"FKU")</f>
        <v>1035</v>
      </c>
      <c r="U227">
        <f ca="1">IFERROR(ROUNDUP(K227*Admin!$AE$4,0),"FKU")</f>
        <v>1141</v>
      </c>
      <c r="V227" t="str">
        <f>IFERROR(ROUNDUP(L227*Avropsmottagare!$G$4,0),"FKU")</f>
        <v>FKU</v>
      </c>
      <c r="W227">
        <f t="shared" si="8"/>
        <v>0</v>
      </c>
    </row>
    <row r="228" spans="1:23" ht="15" customHeight="1" x14ac:dyDescent="0.35">
      <c r="A228" t="s">
        <v>120</v>
      </c>
      <c r="B228" t="s">
        <v>121</v>
      </c>
      <c r="C228" t="s">
        <v>2</v>
      </c>
      <c r="D228" t="s">
        <v>39</v>
      </c>
      <c r="G228" t="s">
        <v>12</v>
      </c>
      <c r="H228">
        <v>756</v>
      </c>
      <c r="I228">
        <v>840</v>
      </c>
      <c r="J228">
        <v>933</v>
      </c>
      <c r="K228">
        <v>1029</v>
      </c>
      <c r="L228" t="s">
        <v>37</v>
      </c>
      <c r="Q228" t="str">
        <f t="shared" si="7"/>
        <v>CGI Sverige ABB3.3 Tekniker</v>
      </c>
      <c r="R228">
        <f ca="1">IFERROR(ROUNDUP(H228*Admin!$AE$4,0),"FKU")</f>
        <v>839</v>
      </c>
      <c r="S228">
        <f ca="1">IFERROR(ROUNDUP(I228*Admin!$AE$4,0),"FKU")</f>
        <v>932</v>
      </c>
      <c r="T228">
        <f ca="1">IFERROR(ROUNDUP(J228*Admin!$AE$4,0),"FKU")</f>
        <v>1035</v>
      </c>
      <c r="U228">
        <f ca="1">IFERROR(ROUNDUP(K228*Admin!$AE$4,0),"FKU")</f>
        <v>1141</v>
      </c>
      <c r="V228" t="str">
        <f>IFERROR(ROUNDUP(L228*Avropsmottagare!$G$4,0),"FKU")</f>
        <v>FKU</v>
      </c>
      <c r="W228">
        <f t="shared" si="8"/>
        <v>0</v>
      </c>
    </row>
    <row r="229" spans="1:23" ht="15" customHeight="1" x14ac:dyDescent="0.35">
      <c r="A229" t="s">
        <v>120</v>
      </c>
      <c r="B229" t="s">
        <v>121</v>
      </c>
      <c r="C229" t="s">
        <v>2</v>
      </c>
      <c r="D229" t="s">
        <v>39</v>
      </c>
      <c r="G229" t="s">
        <v>13</v>
      </c>
      <c r="H229">
        <v>756</v>
      </c>
      <c r="I229">
        <v>840</v>
      </c>
      <c r="J229">
        <v>933</v>
      </c>
      <c r="K229">
        <v>1029</v>
      </c>
      <c r="L229" t="s">
        <v>37</v>
      </c>
      <c r="Q229" t="str">
        <f t="shared" si="7"/>
        <v>CGI Sverige ABB3.4 Testare</v>
      </c>
      <c r="R229">
        <f ca="1">IFERROR(ROUNDUP(H229*Admin!$AE$4,0),"FKU")</f>
        <v>839</v>
      </c>
      <c r="S229">
        <f ca="1">IFERROR(ROUNDUP(I229*Admin!$AE$4,0),"FKU")</f>
        <v>932</v>
      </c>
      <c r="T229">
        <f ca="1">IFERROR(ROUNDUP(J229*Admin!$AE$4,0),"FKU")</f>
        <v>1035</v>
      </c>
      <c r="U229">
        <f ca="1">IFERROR(ROUNDUP(K229*Admin!$AE$4,0),"FKU")</f>
        <v>1141</v>
      </c>
      <c r="V229" t="str">
        <f>IFERROR(ROUNDUP(L229*Avropsmottagare!$G$4,0),"FKU")</f>
        <v>FKU</v>
      </c>
      <c r="W229">
        <f t="shared" si="8"/>
        <v>0</v>
      </c>
    </row>
    <row r="230" spans="1:23" ht="15" customHeight="1" x14ac:dyDescent="0.35">
      <c r="A230" t="s">
        <v>120</v>
      </c>
      <c r="B230" t="s">
        <v>121</v>
      </c>
      <c r="C230" t="s">
        <v>2</v>
      </c>
      <c r="D230" t="s">
        <v>113</v>
      </c>
      <c r="G230" t="s">
        <v>40</v>
      </c>
      <c r="H230">
        <v>944</v>
      </c>
      <c r="I230">
        <v>1048</v>
      </c>
      <c r="J230">
        <v>1164</v>
      </c>
      <c r="K230">
        <v>1190</v>
      </c>
      <c r="L230" t="s">
        <v>37</v>
      </c>
      <c r="Q230" t="str">
        <f t="shared" si="7"/>
        <v>CGI Sverige ABB4.1 Enterprisearkitekt</v>
      </c>
      <c r="R230">
        <f ca="1">IFERROR(ROUNDUP(H230*Admin!$AE$4,0),"FKU")</f>
        <v>1047</v>
      </c>
      <c r="S230">
        <f ca="1">IFERROR(ROUNDUP(I230*Admin!$AE$4,0),"FKU")</f>
        <v>1162</v>
      </c>
      <c r="T230">
        <f ca="1">IFERROR(ROUNDUP(J230*Admin!$AE$4,0),"FKU")</f>
        <v>1291</v>
      </c>
      <c r="U230">
        <f ca="1">IFERROR(ROUNDUP(K230*Admin!$AE$4,0),"FKU")</f>
        <v>1320</v>
      </c>
      <c r="V230" t="str">
        <f>IFERROR(ROUNDUP(L230*Avropsmottagare!$G$4,0),"FKU")</f>
        <v>FKU</v>
      </c>
      <c r="W230">
        <f t="shared" si="8"/>
        <v>0</v>
      </c>
    </row>
    <row r="231" spans="1:23" ht="15" customHeight="1" x14ac:dyDescent="0.35">
      <c r="A231" t="s">
        <v>120</v>
      </c>
      <c r="B231" t="s">
        <v>121</v>
      </c>
      <c r="C231" t="s">
        <v>2</v>
      </c>
      <c r="D231" t="s">
        <v>113</v>
      </c>
      <c r="G231" t="s">
        <v>41</v>
      </c>
      <c r="H231">
        <v>944</v>
      </c>
      <c r="I231">
        <v>1048</v>
      </c>
      <c r="J231">
        <v>1164</v>
      </c>
      <c r="K231">
        <v>1190</v>
      </c>
      <c r="L231" t="s">
        <v>37</v>
      </c>
      <c r="Q231" t="str">
        <f t="shared" si="7"/>
        <v>CGI Sverige ABB4.2 Verksamhetsarkitekt</v>
      </c>
      <c r="R231">
        <f ca="1">IFERROR(ROUNDUP(H231*Admin!$AE$4,0),"FKU")</f>
        <v>1047</v>
      </c>
      <c r="S231">
        <f ca="1">IFERROR(ROUNDUP(I231*Admin!$AE$4,0),"FKU")</f>
        <v>1162</v>
      </c>
      <c r="T231">
        <f ca="1">IFERROR(ROUNDUP(J231*Admin!$AE$4,0),"FKU")</f>
        <v>1291</v>
      </c>
      <c r="U231">
        <f ca="1">IFERROR(ROUNDUP(K231*Admin!$AE$4,0),"FKU")</f>
        <v>1320</v>
      </c>
      <c r="V231" t="str">
        <f>IFERROR(ROUNDUP(L231*Avropsmottagare!$G$4,0),"FKU")</f>
        <v>FKU</v>
      </c>
      <c r="W231">
        <f t="shared" si="8"/>
        <v>0</v>
      </c>
    </row>
    <row r="232" spans="1:23" ht="15" customHeight="1" x14ac:dyDescent="0.35">
      <c r="A232" t="s">
        <v>120</v>
      </c>
      <c r="B232" t="s">
        <v>121</v>
      </c>
      <c r="C232" t="s">
        <v>2</v>
      </c>
      <c r="D232" t="s">
        <v>113</v>
      </c>
      <c r="G232" t="s">
        <v>42</v>
      </c>
      <c r="H232">
        <v>944</v>
      </c>
      <c r="I232">
        <v>1048</v>
      </c>
      <c r="J232">
        <v>1164</v>
      </c>
      <c r="K232">
        <v>1190</v>
      </c>
      <c r="L232" t="s">
        <v>37</v>
      </c>
      <c r="Q232" t="str">
        <f t="shared" si="7"/>
        <v>CGI Sverige ABB4.3 Lösningsarkitekt</v>
      </c>
      <c r="R232">
        <f ca="1">IFERROR(ROUNDUP(H232*Admin!$AE$4,0),"FKU")</f>
        <v>1047</v>
      </c>
      <c r="S232">
        <f ca="1">IFERROR(ROUNDUP(I232*Admin!$AE$4,0),"FKU")</f>
        <v>1162</v>
      </c>
      <c r="T232">
        <f ca="1">IFERROR(ROUNDUP(J232*Admin!$AE$4,0),"FKU")</f>
        <v>1291</v>
      </c>
      <c r="U232">
        <f ca="1">IFERROR(ROUNDUP(K232*Admin!$AE$4,0),"FKU")</f>
        <v>1320</v>
      </c>
      <c r="V232" t="str">
        <f>IFERROR(ROUNDUP(L232*Avropsmottagare!$G$4,0),"FKU")</f>
        <v>FKU</v>
      </c>
      <c r="W232">
        <f t="shared" si="8"/>
        <v>0</v>
      </c>
    </row>
    <row r="233" spans="1:23" ht="15" customHeight="1" x14ac:dyDescent="0.35">
      <c r="A233" t="s">
        <v>120</v>
      </c>
      <c r="B233" t="s">
        <v>121</v>
      </c>
      <c r="C233" t="s">
        <v>2</v>
      </c>
      <c r="D233" t="s">
        <v>113</v>
      </c>
      <c r="G233" t="s">
        <v>43</v>
      </c>
      <c r="H233">
        <v>944</v>
      </c>
      <c r="I233">
        <v>1048</v>
      </c>
      <c r="J233">
        <v>1164</v>
      </c>
      <c r="K233">
        <v>1190</v>
      </c>
      <c r="L233" t="s">
        <v>37</v>
      </c>
      <c r="Q233" t="str">
        <f t="shared" si="7"/>
        <v>CGI Sverige ABB4.4 Mjukvaruarkitekt</v>
      </c>
      <c r="R233">
        <f ca="1">IFERROR(ROUNDUP(H233*Admin!$AE$4,0),"FKU")</f>
        <v>1047</v>
      </c>
      <c r="S233">
        <f ca="1">IFERROR(ROUNDUP(I233*Admin!$AE$4,0),"FKU")</f>
        <v>1162</v>
      </c>
      <c r="T233">
        <f ca="1">IFERROR(ROUNDUP(J233*Admin!$AE$4,0),"FKU")</f>
        <v>1291</v>
      </c>
      <c r="U233">
        <f ca="1">IFERROR(ROUNDUP(K233*Admin!$AE$4,0),"FKU")</f>
        <v>1320</v>
      </c>
      <c r="V233" t="str">
        <f>IFERROR(ROUNDUP(L233*Avropsmottagare!$G$4,0),"FKU")</f>
        <v>FKU</v>
      </c>
      <c r="W233">
        <f t="shared" si="8"/>
        <v>0</v>
      </c>
    </row>
    <row r="234" spans="1:23" ht="15" customHeight="1" x14ac:dyDescent="0.35">
      <c r="A234" t="s">
        <v>120</v>
      </c>
      <c r="B234" t="s">
        <v>121</v>
      </c>
      <c r="C234" t="s">
        <v>2</v>
      </c>
      <c r="D234" t="s">
        <v>113</v>
      </c>
      <c r="G234" t="s">
        <v>44</v>
      </c>
      <c r="H234">
        <v>944</v>
      </c>
      <c r="I234">
        <v>1048</v>
      </c>
      <c r="J234">
        <v>1164</v>
      </c>
      <c r="K234">
        <v>1190</v>
      </c>
      <c r="L234" t="s">
        <v>37</v>
      </c>
      <c r="Q234" t="str">
        <f t="shared" si="7"/>
        <v>CGI Sverige ABB4.5 Infrastrukturarkitekt</v>
      </c>
      <c r="R234">
        <f ca="1">IFERROR(ROUNDUP(H234*Admin!$AE$4,0),"FKU")</f>
        <v>1047</v>
      </c>
      <c r="S234">
        <f ca="1">IFERROR(ROUNDUP(I234*Admin!$AE$4,0),"FKU")</f>
        <v>1162</v>
      </c>
      <c r="T234">
        <f ca="1">IFERROR(ROUNDUP(J234*Admin!$AE$4,0),"FKU")</f>
        <v>1291</v>
      </c>
      <c r="U234">
        <f ca="1">IFERROR(ROUNDUP(K234*Admin!$AE$4,0),"FKU")</f>
        <v>1320</v>
      </c>
      <c r="V234" t="str">
        <f>IFERROR(ROUNDUP(L234*Avropsmottagare!$G$4,0),"FKU")</f>
        <v>FKU</v>
      </c>
      <c r="W234">
        <f t="shared" si="8"/>
        <v>0</v>
      </c>
    </row>
    <row r="235" spans="1:23" ht="15" customHeight="1" x14ac:dyDescent="0.35">
      <c r="A235" t="s">
        <v>120</v>
      </c>
      <c r="B235" t="s">
        <v>121</v>
      </c>
      <c r="C235" t="s">
        <v>2</v>
      </c>
      <c r="D235" t="s">
        <v>114</v>
      </c>
      <c r="G235" t="s">
        <v>14</v>
      </c>
      <c r="H235">
        <v>800</v>
      </c>
      <c r="I235">
        <v>888</v>
      </c>
      <c r="J235">
        <v>986</v>
      </c>
      <c r="K235">
        <v>1061</v>
      </c>
      <c r="L235" t="s">
        <v>37</v>
      </c>
      <c r="Q235" t="str">
        <f t="shared" si="7"/>
        <v>CGI Sverige ABB5.1 Säkerhetsstrateg/Säkerhetsanalytiker</v>
      </c>
      <c r="R235">
        <f ca="1">IFERROR(ROUNDUP(H235*Admin!$AE$4,0),"FKU")</f>
        <v>887</v>
      </c>
      <c r="S235">
        <f ca="1">IFERROR(ROUNDUP(I235*Admin!$AE$4,0),"FKU")</f>
        <v>985</v>
      </c>
      <c r="T235">
        <f ca="1">IFERROR(ROUNDUP(J235*Admin!$AE$4,0),"FKU")</f>
        <v>1094</v>
      </c>
      <c r="U235">
        <f ca="1">IFERROR(ROUNDUP(K235*Admin!$AE$4,0),"FKU")</f>
        <v>1177</v>
      </c>
      <c r="V235" t="str">
        <f>IFERROR(ROUNDUP(L235*Avropsmottagare!$G$4,0),"FKU")</f>
        <v>FKU</v>
      </c>
      <c r="W235">
        <f t="shared" si="8"/>
        <v>0</v>
      </c>
    </row>
    <row r="236" spans="1:23" ht="15" customHeight="1" x14ac:dyDescent="0.35">
      <c r="A236" t="s">
        <v>120</v>
      </c>
      <c r="B236" t="s">
        <v>121</v>
      </c>
      <c r="C236" t="s">
        <v>2</v>
      </c>
      <c r="D236" t="s">
        <v>114</v>
      </c>
      <c r="G236" t="s">
        <v>115</v>
      </c>
      <c r="H236">
        <v>800</v>
      </c>
      <c r="I236">
        <v>888</v>
      </c>
      <c r="J236">
        <v>986</v>
      </c>
      <c r="K236">
        <v>1061</v>
      </c>
      <c r="L236" t="s">
        <v>37</v>
      </c>
      <c r="Q236" t="str">
        <f t="shared" si="7"/>
        <v>CGI Sverige ABB5.2 Risk Manager</v>
      </c>
      <c r="R236">
        <f ca="1">IFERROR(ROUNDUP(H236*Admin!$AE$4,0),"FKU")</f>
        <v>887</v>
      </c>
      <c r="S236">
        <f ca="1">IFERROR(ROUNDUP(I236*Admin!$AE$4,0),"FKU")</f>
        <v>985</v>
      </c>
      <c r="T236">
        <f ca="1">IFERROR(ROUNDUP(J236*Admin!$AE$4,0),"FKU")</f>
        <v>1094</v>
      </c>
      <c r="U236">
        <f ca="1">IFERROR(ROUNDUP(K236*Admin!$AE$4,0),"FKU")</f>
        <v>1177</v>
      </c>
      <c r="V236" t="str">
        <f>IFERROR(ROUNDUP(L236*Avropsmottagare!$G$4,0),"FKU")</f>
        <v>FKU</v>
      </c>
      <c r="W236">
        <f t="shared" si="8"/>
        <v>0</v>
      </c>
    </row>
    <row r="237" spans="1:23" ht="15" customHeight="1" x14ac:dyDescent="0.35">
      <c r="A237" t="s">
        <v>120</v>
      </c>
      <c r="B237" t="s">
        <v>121</v>
      </c>
      <c r="C237" t="s">
        <v>2</v>
      </c>
      <c r="D237" t="s">
        <v>114</v>
      </c>
      <c r="G237" t="s">
        <v>15</v>
      </c>
      <c r="H237">
        <v>800</v>
      </c>
      <c r="I237">
        <v>888</v>
      </c>
      <c r="J237">
        <v>986</v>
      </c>
      <c r="K237">
        <v>1061</v>
      </c>
      <c r="L237" t="s">
        <v>37</v>
      </c>
      <c r="Q237" t="str">
        <f t="shared" si="7"/>
        <v>CGI Sverige ABB5.3 Säkerhetstekniker</v>
      </c>
      <c r="R237">
        <f ca="1">IFERROR(ROUNDUP(H237*Admin!$AE$4,0),"FKU")</f>
        <v>887</v>
      </c>
      <c r="S237">
        <f ca="1">IFERROR(ROUNDUP(I237*Admin!$AE$4,0),"FKU")</f>
        <v>985</v>
      </c>
      <c r="T237">
        <f ca="1">IFERROR(ROUNDUP(J237*Admin!$AE$4,0),"FKU")</f>
        <v>1094</v>
      </c>
      <c r="U237">
        <f ca="1">IFERROR(ROUNDUP(K237*Admin!$AE$4,0),"FKU")</f>
        <v>1177</v>
      </c>
      <c r="V237" t="str">
        <f>IFERROR(ROUNDUP(L237*Avropsmottagare!$G$4,0),"FKU")</f>
        <v>FKU</v>
      </c>
      <c r="W237">
        <f t="shared" si="8"/>
        <v>0</v>
      </c>
    </row>
    <row r="238" spans="1:23" ht="15" customHeight="1" x14ac:dyDescent="0.35">
      <c r="A238" t="s">
        <v>120</v>
      </c>
      <c r="B238" t="s">
        <v>121</v>
      </c>
      <c r="C238" t="s">
        <v>2</v>
      </c>
      <c r="D238" t="s">
        <v>116</v>
      </c>
      <c r="G238" t="s">
        <v>45</v>
      </c>
      <c r="H238">
        <v>780</v>
      </c>
      <c r="I238">
        <v>866</v>
      </c>
      <c r="J238">
        <v>962</v>
      </c>
      <c r="K238">
        <v>1057</v>
      </c>
      <c r="L238" t="s">
        <v>37</v>
      </c>
      <c r="Q238" t="str">
        <f t="shared" si="7"/>
        <v>CGI Sverige ABB6.1 Webbstrateg</v>
      </c>
      <c r="R238">
        <f ca="1">IFERROR(ROUNDUP(H238*Admin!$AE$4,0),"FKU")</f>
        <v>865</v>
      </c>
      <c r="S238">
        <f ca="1">IFERROR(ROUNDUP(I238*Admin!$AE$4,0),"FKU")</f>
        <v>961</v>
      </c>
      <c r="T238">
        <f ca="1">IFERROR(ROUNDUP(J238*Admin!$AE$4,0),"FKU")</f>
        <v>1067</v>
      </c>
      <c r="U238">
        <f ca="1">IFERROR(ROUNDUP(K238*Admin!$AE$4,0),"FKU")</f>
        <v>1172</v>
      </c>
      <c r="V238" t="str">
        <f>IFERROR(ROUNDUP(L238*Avropsmottagare!$G$4,0),"FKU")</f>
        <v>FKU</v>
      </c>
      <c r="W238">
        <f t="shared" si="8"/>
        <v>0</v>
      </c>
    </row>
    <row r="239" spans="1:23" ht="15" customHeight="1" x14ac:dyDescent="0.35">
      <c r="A239" t="s">
        <v>120</v>
      </c>
      <c r="B239" t="s">
        <v>121</v>
      </c>
      <c r="C239" t="s">
        <v>2</v>
      </c>
      <c r="D239" t="s">
        <v>116</v>
      </c>
      <c r="G239" t="s">
        <v>117</v>
      </c>
      <c r="H239">
        <v>780</v>
      </c>
      <c r="I239">
        <v>866</v>
      </c>
      <c r="J239">
        <v>962</v>
      </c>
      <c r="K239">
        <v>1057</v>
      </c>
      <c r="L239" t="s">
        <v>37</v>
      </c>
      <c r="Q239" t="str">
        <f t="shared" si="7"/>
        <v>CGI Sverige ABB6.2 Interaktionsdesigner/Tillgänglighetsexpert</v>
      </c>
      <c r="R239">
        <f ca="1">IFERROR(ROUNDUP(H239*Admin!$AE$4,0),"FKU")</f>
        <v>865</v>
      </c>
      <c r="S239">
        <f ca="1">IFERROR(ROUNDUP(I239*Admin!$AE$4,0),"FKU")</f>
        <v>961</v>
      </c>
      <c r="T239">
        <f ca="1">IFERROR(ROUNDUP(J239*Admin!$AE$4,0),"FKU")</f>
        <v>1067</v>
      </c>
      <c r="U239">
        <f ca="1">IFERROR(ROUNDUP(K239*Admin!$AE$4,0),"FKU")</f>
        <v>1172</v>
      </c>
      <c r="V239" t="str">
        <f>IFERROR(ROUNDUP(L239*Avropsmottagare!$G$4,0),"FKU")</f>
        <v>FKU</v>
      </c>
      <c r="W239">
        <f t="shared" si="8"/>
        <v>0</v>
      </c>
    </row>
    <row r="240" spans="1:23" ht="15" customHeight="1" x14ac:dyDescent="0.35">
      <c r="A240" t="s">
        <v>120</v>
      </c>
      <c r="B240" t="s">
        <v>121</v>
      </c>
      <c r="C240" t="s">
        <v>2</v>
      </c>
      <c r="D240" t="s">
        <v>116</v>
      </c>
      <c r="G240" t="s">
        <v>16</v>
      </c>
      <c r="H240">
        <v>780</v>
      </c>
      <c r="I240">
        <v>866</v>
      </c>
      <c r="J240">
        <v>962</v>
      </c>
      <c r="K240">
        <v>1057</v>
      </c>
      <c r="L240" t="s">
        <v>37</v>
      </c>
      <c r="Q240" t="str">
        <f t="shared" si="7"/>
        <v>CGI Sverige ABB6.3 Grafisk formgivare</v>
      </c>
      <c r="R240">
        <f ca="1">IFERROR(ROUNDUP(H240*Admin!$AE$4,0),"FKU")</f>
        <v>865</v>
      </c>
      <c r="S240">
        <f ca="1">IFERROR(ROUNDUP(I240*Admin!$AE$4,0),"FKU")</f>
        <v>961</v>
      </c>
      <c r="T240">
        <f ca="1">IFERROR(ROUNDUP(J240*Admin!$AE$4,0),"FKU")</f>
        <v>1067</v>
      </c>
      <c r="U240">
        <f ca="1">IFERROR(ROUNDUP(K240*Admin!$AE$4,0),"FKU")</f>
        <v>1172</v>
      </c>
      <c r="V240" t="str">
        <f>IFERROR(ROUNDUP(L240*Avropsmottagare!$G$4,0),"FKU")</f>
        <v>FKU</v>
      </c>
      <c r="W240">
        <f t="shared" si="8"/>
        <v>0</v>
      </c>
    </row>
    <row r="241" spans="1:23" ht="15" customHeight="1" x14ac:dyDescent="0.35">
      <c r="A241" t="s">
        <v>120</v>
      </c>
      <c r="B241" t="s">
        <v>121</v>
      </c>
      <c r="C241" t="s">
        <v>2</v>
      </c>
      <c r="D241" t="s">
        <v>46</v>
      </c>
      <c r="G241" t="s">
        <v>47</v>
      </c>
      <c r="H241">
        <v>549</v>
      </c>
      <c r="I241">
        <v>609</v>
      </c>
      <c r="J241">
        <v>763</v>
      </c>
      <c r="K241">
        <v>1081</v>
      </c>
      <c r="L241" t="s">
        <v>37</v>
      </c>
      <c r="Q241" t="str">
        <f t="shared" si="7"/>
        <v>CGI Sverige ABB7.1 Teknikstöd – på plats</v>
      </c>
      <c r="R241">
        <f ca="1">IFERROR(ROUNDUP(H241*Admin!$AE$4,0),"FKU")</f>
        <v>609</v>
      </c>
      <c r="S241">
        <f ca="1">IFERROR(ROUNDUP(I241*Admin!$AE$4,0),"FKU")</f>
        <v>676</v>
      </c>
      <c r="T241">
        <f ca="1">IFERROR(ROUNDUP(J241*Admin!$AE$4,0),"FKU")</f>
        <v>846</v>
      </c>
      <c r="U241">
        <f ca="1">IFERROR(ROUNDUP(K241*Admin!$AE$4,0),"FKU")</f>
        <v>1199</v>
      </c>
      <c r="V241" t="str">
        <f>IFERROR(ROUNDUP(L241*Avropsmottagare!$G$4,0),"FKU")</f>
        <v>FKU</v>
      </c>
      <c r="W241">
        <f t="shared" si="8"/>
        <v>0</v>
      </c>
    </row>
    <row r="242" spans="1:23" ht="15" customHeight="1" x14ac:dyDescent="0.35">
      <c r="A242" t="s">
        <v>122</v>
      </c>
      <c r="B242" t="s">
        <v>123</v>
      </c>
      <c r="C242" t="s">
        <v>1</v>
      </c>
      <c r="D242" t="s">
        <v>36</v>
      </c>
      <c r="G242" t="s">
        <v>9</v>
      </c>
      <c r="H242">
        <v>655</v>
      </c>
      <c r="I242">
        <v>727</v>
      </c>
      <c r="J242">
        <v>807</v>
      </c>
      <c r="K242">
        <v>947</v>
      </c>
      <c r="L242" t="s">
        <v>37</v>
      </c>
      <c r="Q242" t="str">
        <f t="shared" si="7"/>
        <v>Chas visual management ABA1.1 IT- eller Digitaliseringsstrateg</v>
      </c>
      <c r="R242">
        <f ca="1">IFERROR(ROUNDUP(H242*Admin!$AE$4,0),"FKU")</f>
        <v>727</v>
      </c>
      <c r="S242">
        <f ca="1">IFERROR(ROUNDUP(I242*Admin!$AE$4,0),"FKU")</f>
        <v>806</v>
      </c>
      <c r="T242">
        <f ca="1">IFERROR(ROUNDUP(J242*Admin!$AE$4,0),"FKU")</f>
        <v>895</v>
      </c>
      <c r="U242">
        <f ca="1">IFERROR(ROUNDUP(K242*Admin!$AE$4,0),"FKU")</f>
        <v>1050</v>
      </c>
      <c r="V242" t="str">
        <f>IFERROR(ROUNDUP(L242*Avropsmottagare!$G$4,0),"FKU")</f>
        <v>FKU</v>
      </c>
      <c r="W242">
        <f t="shared" si="8"/>
        <v>0</v>
      </c>
    </row>
    <row r="243" spans="1:23" ht="15" customHeight="1" x14ac:dyDescent="0.35">
      <c r="A243" t="s">
        <v>122</v>
      </c>
      <c r="B243" t="s">
        <v>123</v>
      </c>
      <c r="C243" t="s">
        <v>1</v>
      </c>
      <c r="D243" t="s">
        <v>36</v>
      </c>
      <c r="G243" t="s">
        <v>106</v>
      </c>
      <c r="H243">
        <v>655</v>
      </c>
      <c r="I243">
        <v>727</v>
      </c>
      <c r="J243">
        <v>807</v>
      </c>
      <c r="K243">
        <v>947</v>
      </c>
      <c r="L243" t="s">
        <v>37</v>
      </c>
      <c r="Q243" t="str">
        <f t="shared" si="7"/>
        <v>Chas visual management ABA1.2 Modelleringsledare/Kravanalytiker</v>
      </c>
      <c r="R243">
        <f ca="1">IFERROR(ROUNDUP(H243*Admin!$AE$4,0),"FKU")</f>
        <v>727</v>
      </c>
      <c r="S243">
        <f ca="1">IFERROR(ROUNDUP(I243*Admin!$AE$4,0),"FKU")</f>
        <v>806</v>
      </c>
      <c r="T243">
        <f ca="1">IFERROR(ROUNDUP(J243*Admin!$AE$4,0),"FKU")</f>
        <v>895</v>
      </c>
      <c r="U243">
        <f ca="1">IFERROR(ROUNDUP(K243*Admin!$AE$4,0),"FKU")</f>
        <v>1050</v>
      </c>
      <c r="V243" t="str">
        <f>IFERROR(ROUNDUP(L243*Avropsmottagare!$G$4,0),"FKU")</f>
        <v>FKU</v>
      </c>
      <c r="W243">
        <f t="shared" si="8"/>
        <v>0</v>
      </c>
    </row>
    <row r="244" spans="1:23" ht="15" customHeight="1" x14ac:dyDescent="0.35">
      <c r="A244" t="s">
        <v>122</v>
      </c>
      <c r="B244" t="s">
        <v>123</v>
      </c>
      <c r="C244" t="s">
        <v>1</v>
      </c>
      <c r="D244" t="s">
        <v>36</v>
      </c>
      <c r="G244" t="s">
        <v>107</v>
      </c>
      <c r="H244">
        <v>655</v>
      </c>
      <c r="I244">
        <v>727</v>
      </c>
      <c r="J244">
        <v>807</v>
      </c>
      <c r="K244">
        <v>947</v>
      </c>
      <c r="L244" t="s">
        <v>37</v>
      </c>
      <c r="Q244" t="str">
        <f t="shared" si="7"/>
        <v>Chas visual management ABA1.3 Metodstöd</v>
      </c>
      <c r="R244">
        <f ca="1">IFERROR(ROUNDUP(H244*Admin!$AE$4,0),"FKU")</f>
        <v>727</v>
      </c>
      <c r="S244">
        <f ca="1">IFERROR(ROUNDUP(I244*Admin!$AE$4,0),"FKU")</f>
        <v>806</v>
      </c>
      <c r="T244">
        <f ca="1">IFERROR(ROUNDUP(J244*Admin!$AE$4,0),"FKU")</f>
        <v>895</v>
      </c>
      <c r="U244">
        <f ca="1">IFERROR(ROUNDUP(K244*Admin!$AE$4,0),"FKU")</f>
        <v>1050</v>
      </c>
      <c r="V244" t="str">
        <f>IFERROR(ROUNDUP(L244*Avropsmottagare!$G$4,0),"FKU")</f>
        <v>FKU</v>
      </c>
      <c r="W244">
        <f t="shared" si="8"/>
        <v>0</v>
      </c>
    </row>
    <row r="245" spans="1:23" ht="15" customHeight="1" x14ac:dyDescent="0.35">
      <c r="A245" t="s">
        <v>122</v>
      </c>
      <c r="B245" t="s">
        <v>123</v>
      </c>
      <c r="C245" t="s">
        <v>1</v>
      </c>
      <c r="D245" t="s">
        <v>36</v>
      </c>
      <c r="G245" t="s">
        <v>108</v>
      </c>
      <c r="H245">
        <v>655</v>
      </c>
      <c r="I245">
        <v>727</v>
      </c>
      <c r="J245">
        <v>807</v>
      </c>
      <c r="K245">
        <v>947</v>
      </c>
      <c r="L245" t="s">
        <v>37</v>
      </c>
      <c r="Q245" t="str">
        <f t="shared" si="7"/>
        <v>Chas visual management ABA1.4 Hållbarhetsstrateg inom IT</v>
      </c>
      <c r="R245">
        <f ca="1">IFERROR(ROUNDUP(H245*Admin!$AE$4,0),"FKU")</f>
        <v>727</v>
      </c>
      <c r="S245">
        <f ca="1">IFERROR(ROUNDUP(I245*Admin!$AE$4,0),"FKU")</f>
        <v>806</v>
      </c>
      <c r="T245">
        <f ca="1">IFERROR(ROUNDUP(J245*Admin!$AE$4,0),"FKU")</f>
        <v>895</v>
      </c>
      <c r="U245">
        <f ca="1">IFERROR(ROUNDUP(K245*Admin!$AE$4,0),"FKU")</f>
        <v>1050</v>
      </c>
      <c r="V245" t="str">
        <f>IFERROR(ROUNDUP(L245*Avropsmottagare!$G$4,0),"FKU")</f>
        <v>FKU</v>
      </c>
      <c r="W245">
        <f t="shared" si="8"/>
        <v>0</v>
      </c>
    </row>
    <row r="246" spans="1:23" ht="15" customHeight="1" x14ac:dyDescent="0.35">
      <c r="A246" t="s">
        <v>122</v>
      </c>
      <c r="B246" t="s">
        <v>123</v>
      </c>
      <c r="C246" t="s">
        <v>1</v>
      </c>
      <c r="D246" t="s">
        <v>38</v>
      </c>
      <c r="G246" t="s">
        <v>10</v>
      </c>
      <c r="H246">
        <v>768</v>
      </c>
      <c r="I246">
        <v>853</v>
      </c>
      <c r="J246">
        <v>947</v>
      </c>
      <c r="K246">
        <v>1047</v>
      </c>
      <c r="L246" t="s">
        <v>37</v>
      </c>
      <c r="Q246" t="str">
        <f t="shared" si="7"/>
        <v>Chas visual management ABA2.1 Projektledare</v>
      </c>
      <c r="R246">
        <f ca="1">IFERROR(ROUNDUP(H246*Admin!$AE$4,0),"FKU")</f>
        <v>852</v>
      </c>
      <c r="S246">
        <f ca="1">IFERROR(ROUNDUP(I246*Admin!$AE$4,0),"FKU")</f>
        <v>946</v>
      </c>
      <c r="T246">
        <f ca="1">IFERROR(ROUNDUP(J246*Admin!$AE$4,0),"FKU")</f>
        <v>1050</v>
      </c>
      <c r="U246">
        <f ca="1">IFERROR(ROUNDUP(K246*Admin!$AE$4,0),"FKU")</f>
        <v>1161</v>
      </c>
      <c r="V246" t="str">
        <f>IFERROR(ROUNDUP(L246*Avropsmottagare!$G$4,0),"FKU")</f>
        <v>FKU</v>
      </c>
      <c r="W246">
        <f t="shared" si="8"/>
        <v>0</v>
      </c>
    </row>
    <row r="247" spans="1:23" ht="15" customHeight="1" x14ac:dyDescent="0.35">
      <c r="A247" t="s">
        <v>122</v>
      </c>
      <c r="B247" t="s">
        <v>123</v>
      </c>
      <c r="C247" t="s">
        <v>1</v>
      </c>
      <c r="D247" t="s">
        <v>38</v>
      </c>
      <c r="G247" t="s">
        <v>11</v>
      </c>
      <c r="H247">
        <v>768</v>
      </c>
      <c r="I247">
        <v>853</v>
      </c>
      <c r="J247">
        <v>947</v>
      </c>
      <c r="K247">
        <v>1047</v>
      </c>
      <c r="L247" t="s">
        <v>37</v>
      </c>
      <c r="Q247" t="str">
        <f t="shared" si="7"/>
        <v>Chas visual management ABA2.2 Teknisk projektledare</v>
      </c>
      <c r="R247">
        <f ca="1">IFERROR(ROUNDUP(H247*Admin!$AE$4,0),"FKU")</f>
        <v>852</v>
      </c>
      <c r="S247">
        <f ca="1">IFERROR(ROUNDUP(I247*Admin!$AE$4,0),"FKU")</f>
        <v>946</v>
      </c>
      <c r="T247">
        <f ca="1">IFERROR(ROUNDUP(J247*Admin!$AE$4,0),"FKU")</f>
        <v>1050</v>
      </c>
      <c r="U247">
        <f ca="1">IFERROR(ROUNDUP(K247*Admin!$AE$4,0),"FKU")</f>
        <v>1161</v>
      </c>
      <c r="V247" t="str">
        <f>IFERROR(ROUNDUP(L247*Avropsmottagare!$G$4,0),"FKU")</f>
        <v>FKU</v>
      </c>
      <c r="W247">
        <f t="shared" si="8"/>
        <v>0</v>
      </c>
    </row>
    <row r="248" spans="1:23" ht="15" customHeight="1" x14ac:dyDescent="0.35">
      <c r="A248" t="s">
        <v>122</v>
      </c>
      <c r="B248" t="s">
        <v>123</v>
      </c>
      <c r="C248" t="s">
        <v>1</v>
      </c>
      <c r="D248" t="s">
        <v>38</v>
      </c>
      <c r="G248" t="s">
        <v>109</v>
      </c>
      <c r="H248">
        <v>768</v>
      </c>
      <c r="I248">
        <v>853</v>
      </c>
      <c r="J248">
        <v>947</v>
      </c>
      <c r="K248">
        <v>1047</v>
      </c>
      <c r="L248" t="s">
        <v>37</v>
      </c>
      <c r="Q248" t="str">
        <f t="shared" si="7"/>
        <v>Chas visual management ABA2.3 Förändringsledare</v>
      </c>
      <c r="R248">
        <f ca="1">IFERROR(ROUNDUP(H248*Admin!$AE$4,0),"FKU")</f>
        <v>852</v>
      </c>
      <c r="S248">
        <f ca="1">IFERROR(ROUNDUP(I248*Admin!$AE$4,0),"FKU")</f>
        <v>946</v>
      </c>
      <c r="T248">
        <f ca="1">IFERROR(ROUNDUP(J248*Admin!$AE$4,0),"FKU")</f>
        <v>1050</v>
      </c>
      <c r="U248">
        <f ca="1">IFERROR(ROUNDUP(K248*Admin!$AE$4,0),"FKU")</f>
        <v>1161</v>
      </c>
      <c r="V248" t="str">
        <f>IFERROR(ROUNDUP(L248*Avropsmottagare!$G$4,0),"FKU")</f>
        <v>FKU</v>
      </c>
      <c r="W248">
        <f t="shared" si="8"/>
        <v>0</v>
      </c>
    </row>
    <row r="249" spans="1:23" ht="15" customHeight="1" x14ac:dyDescent="0.35">
      <c r="A249" t="s">
        <v>122</v>
      </c>
      <c r="B249" t="s">
        <v>123</v>
      </c>
      <c r="C249" t="s">
        <v>1</v>
      </c>
      <c r="D249" t="s">
        <v>38</v>
      </c>
      <c r="G249" t="s">
        <v>110</v>
      </c>
      <c r="H249">
        <v>768</v>
      </c>
      <c r="I249">
        <v>853</v>
      </c>
      <c r="J249">
        <v>947</v>
      </c>
      <c r="K249">
        <v>1047</v>
      </c>
      <c r="L249" t="s">
        <v>37</v>
      </c>
      <c r="Q249" t="str">
        <f t="shared" si="7"/>
        <v>Chas visual management ABA2.4 IT-controller/Compliance manager</v>
      </c>
      <c r="R249">
        <f ca="1">IFERROR(ROUNDUP(H249*Admin!$AE$4,0),"FKU")</f>
        <v>852</v>
      </c>
      <c r="S249">
        <f ca="1">IFERROR(ROUNDUP(I249*Admin!$AE$4,0),"FKU")</f>
        <v>946</v>
      </c>
      <c r="T249">
        <f ca="1">IFERROR(ROUNDUP(J249*Admin!$AE$4,0),"FKU")</f>
        <v>1050</v>
      </c>
      <c r="U249">
        <f ca="1">IFERROR(ROUNDUP(K249*Admin!$AE$4,0),"FKU")</f>
        <v>1161</v>
      </c>
      <c r="V249" t="str">
        <f>IFERROR(ROUNDUP(L249*Avropsmottagare!$G$4,0),"FKU")</f>
        <v>FKU</v>
      </c>
      <c r="W249">
        <f t="shared" si="8"/>
        <v>0</v>
      </c>
    </row>
    <row r="250" spans="1:23" ht="15" customHeight="1" x14ac:dyDescent="0.35">
      <c r="A250" t="s">
        <v>122</v>
      </c>
      <c r="B250" t="s">
        <v>123</v>
      </c>
      <c r="C250" t="s">
        <v>1</v>
      </c>
      <c r="D250" t="s">
        <v>39</v>
      </c>
      <c r="G250" t="s">
        <v>111</v>
      </c>
      <c r="H250">
        <v>768</v>
      </c>
      <c r="I250">
        <v>853</v>
      </c>
      <c r="J250">
        <v>947</v>
      </c>
      <c r="K250">
        <v>1047</v>
      </c>
      <c r="L250" t="s">
        <v>37</v>
      </c>
      <c r="Q250" t="str">
        <f t="shared" si="7"/>
        <v>Chas visual management ABA3.1 Systemutvecklare/Systemintegratör</v>
      </c>
      <c r="R250">
        <f ca="1">IFERROR(ROUNDUP(H250*Admin!$AE$4,0),"FKU")</f>
        <v>852</v>
      </c>
      <c r="S250">
        <f ca="1">IFERROR(ROUNDUP(I250*Admin!$AE$4,0),"FKU")</f>
        <v>946</v>
      </c>
      <c r="T250">
        <f ca="1">IFERROR(ROUNDUP(J250*Admin!$AE$4,0),"FKU")</f>
        <v>1050</v>
      </c>
      <c r="U250">
        <f ca="1">IFERROR(ROUNDUP(K250*Admin!$AE$4,0),"FKU")</f>
        <v>1161</v>
      </c>
      <c r="V250" t="str">
        <f>IFERROR(ROUNDUP(L250*Avropsmottagare!$G$4,0),"FKU")</f>
        <v>FKU</v>
      </c>
      <c r="W250">
        <f t="shared" si="8"/>
        <v>0</v>
      </c>
    </row>
    <row r="251" spans="1:23" ht="15" customHeight="1" x14ac:dyDescent="0.35">
      <c r="A251" t="s">
        <v>122</v>
      </c>
      <c r="B251" t="s">
        <v>123</v>
      </c>
      <c r="C251" t="s">
        <v>1</v>
      </c>
      <c r="D251" t="s">
        <v>39</v>
      </c>
      <c r="G251" t="s">
        <v>112</v>
      </c>
      <c r="H251">
        <v>768</v>
      </c>
      <c r="I251">
        <v>853</v>
      </c>
      <c r="J251">
        <v>947</v>
      </c>
      <c r="K251">
        <v>1047</v>
      </c>
      <c r="L251" t="s">
        <v>37</v>
      </c>
      <c r="Q251" t="str">
        <f t="shared" si="7"/>
        <v>Chas visual management ABA3.2 Systemförvaltare</v>
      </c>
      <c r="R251">
        <f ca="1">IFERROR(ROUNDUP(H251*Admin!$AE$4,0),"FKU")</f>
        <v>852</v>
      </c>
      <c r="S251">
        <f ca="1">IFERROR(ROUNDUP(I251*Admin!$AE$4,0),"FKU")</f>
        <v>946</v>
      </c>
      <c r="T251">
        <f ca="1">IFERROR(ROUNDUP(J251*Admin!$AE$4,0),"FKU")</f>
        <v>1050</v>
      </c>
      <c r="U251">
        <f ca="1">IFERROR(ROUNDUP(K251*Admin!$AE$4,0),"FKU")</f>
        <v>1161</v>
      </c>
      <c r="V251" t="str">
        <f>IFERROR(ROUNDUP(L251*Avropsmottagare!$G$4,0),"FKU")</f>
        <v>FKU</v>
      </c>
      <c r="W251">
        <f t="shared" si="8"/>
        <v>0</v>
      </c>
    </row>
    <row r="252" spans="1:23" ht="15" customHeight="1" x14ac:dyDescent="0.35">
      <c r="A252" t="s">
        <v>122</v>
      </c>
      <c r="B252" t="s">
        <v>123</v>
      </c>
      <c r="C252" t="s">
        <v>1</v>
      </c>
      <c r="D252" t="s">
        <v>39</v>
      </c>
      <c r="G252" t="s">
        <v>12</v>
      </c>
      <c r="H252">
        <v>768</v>
      </c>
      <c r="I252">
        <v>853</v>
      </c>
      <c r="J252">
        <v>947</v>
      </c>
      <c r="K252">
        <v>1047</v>
      </c>
      <c r="L252" t="s">
        <v>37</v>
      </c>
      <c r="Q252" t="str">
        <f t="shared" si="7"/>
        <v>Chas visual management ABA3.3 Tekniker</v>
      </c>
      <c r="R252">
        <f ca="1">IFERROR(ROUNDUP(H252*Admin!$AE$4,0),"FKU")</f>
        <v>852</v>
      </c>
      <c r="S252">
        <f ca="1">IFERROR(ROUNDUP(I252*Admin!$AE$4,0),"FKU")</f>
        <v>946</v>
      </c>
      <c r="T252">
        <f ca="1">IFERROR(ROUNDUP(J252*Admin!$AE$4,0),"FKU")</f>
        <v>1050</v>
      </c>
      <c r="U252">
        <f ca="1">IFERROR(ROUNDUP(K252*Admin!$AE$4,0),"FKU")</f>
        <v>1161</v>
      </c>
      <c r="V252" t="str">
        <f>IFERROR(ROUNDUP(L252*Avropsmottagare!$G$4,0),"FKU")</f>
        <v>FKU</v>
      </c>
      <c r="W252">
        <f t="shared" si="8"/>
        <v>0</v>
      </c>
    </row>
    <row r="253" spans="1:23" ht="15" customHeight="1" x14ac:dyDescent="0.35">
      <c r="A253" t="s">
        <v>122</v>
      </c>
      <c r="B253" t="s">
        <v>123</v>
      </c>
      <c r="C253" t="s">
        <v>1</v>
      </c>
      <c r="D253" t="s">
        <v>39</v>
      </c>
      <c r="G253" t="s">
        <v>13</v>
      </c>
      <c r="H253">
        <v>768</v>
      </c>
      <c r="I253">
        <v>853</v>
      </c>
      <c r="J253">
        <v>947</v>
      </c>
      <c r="K253">
        <v>1047</v>
      </c>
      <c r="L253" t="s">
        <v>37</v>
      </c>
      <c r="Q253" t="str">
        <f t="shared" si="7"/>
        <v>Chas visual management ABA3.4 Testare</v>
      </c>
      <c r="R253">
        <f ca="1">IFERROR(ROUNDUP(H253*Admin!$AE$4,0),"FKU")</f>
        <v>852</v>
      </c>
      <c r="S253">
        <f ca="1">IFERROR(ROUNDUP(I253*Admin!$AE$4,0),"FKU")</f>
        <v>946</v>
      </c>
      <c r="T253">
        <f ca="1">IFERROR(ROUNDUP(J253*Admin!$AE$4,0),"FKU")</f>
        <v>1050</v>
      </c>
      <c r="U253">
        <f ca="1">IFERROR(ROUNDUP(K253*Admin!$AE$4,0),"FKU")</f>
        <v>1161</v>
      </c>
      <c r="V253" t="str">
        <f>IFERROR(ROUNDUP(L253*Avropsmottagare!$G$4,0),"FKU")</f>
        <v>FKU</v>
      </c>
      <c r="W253">
        <f t="shared" si="8"/>
        <v>0</v>
      </c>
    </row>
    <row r="254" spans="1:23" ht="15" customHeight="1" x14ac:dyDescent="0.35">
      <c r="A254" t="s">
        <v>122</v>
      </c>
      <c r="B254" t="s">
        <v>123</v>
      </c>
      <c r="C254" t="s">
        <v>1</v>
      </c>
      <c r="D254" t="s">
        <v>113</v>
      </c>
      <c r="G254" t="s">
        <v>40</v>
      </c>
      <c r="H254">
        <v>663</v>
      </c>
      <c r="I254">
        <v>736</v>
      </c>
      <c r="J254">
        <v>817</v>
      </c>
      <c r="K254">
        <v>1047</v>
      </c>
      <c r="L254" t="s">
        <v>37</v>
      </c>
      <c r="Q254" t="str">
        <f t="shared" si="7"/>
        <v>Chas visual management ABA4.1 Enterprisearkitekt</v>
      </c>
      <c r="R254">
        <f ca="1">IFERROR(ROUNDUP(H254*Admin!$AE$4,0),"FKU")</f>
        <v>736</v>
      </c>
      <c r="S254">
        <f ca="1">IFERROR(ROUNDUP(I254*Admin!$AE$4,0),"FKU")</f>
        <v>816</v>
      </c>
      <c r="T254">
        <f ca="1">IFERROR(ROUNDUP(J254*Admin!$AE$4,0),"FKU")</f>
        <v>906</v>
      </c>
      <c r="U254">
        <f ca="1">IFERROR(ROUNDUP(K254*Admin!$AE$4,0),"FKU")</f>
        <v>1161</v>
      </c>
      <c r="V254" t="str">
        <f>IFERROR(ROUNDUP(L254*Avropsmottagare!$G$4,0),"FKU")</f>
        <v>FKU</v>
      </c>
      <c r="W254">
        <f t="shared" si="8"/>
        <v>0</v>
      </c>
    </row>
    <row r="255" spans="1:23" ht="15" customHeight="1" x14ac:dyDescent="0.35">
      <c r="A255" t="s">
        <v>122</v>
      </c>
      <c r="B255" t="s">
        <v>123</v>
      </c>
      <c r="C255" t="s">
        <v>1</v>
      </c>
      <c r="D255" t="s">
        <v>113</v>
      </c>
      <c r="G255" t="s">
        <v>41</v>
      </c>
      <c r="H255">
        <v>663</v>
      </c>
      <c r="I255">
        <v>736</v>
      </c>
      <c r="J255">
        <v>817</v>
      </c>
      <c r="K255">
        <v>1047</v>
      </c>
      <c r="L255" t="s">
        <v>37</v>
      </c>
      <c r="Q255" t="str">
        <f t="shared" si="7"/>
        <v>Chas visual management ABA4.2 Verksamhetsarkitekt</v>
      </c>
      <c r="R255">
        <f ca="1">IFERROR(ROUNDUP(H255*Admin!$AE$4,0),"FKU")</f>
        <v>736</v>
      </c>
      <c r="S255">
        <f ca="1">IFERROR(ROUNDUP(I255*Admin!$AE$4,0),"FKU")</f>
        <v>816</v>
      </c>
      <c r="T255">
        <f ca="1">IFERROR(ROUNDUP(J255*Admin!$AE$4,0),"FKU")</f>
        <v>906</v>
      </c>
      <c r="U255">
        <f ca="1">IFERROR(ROUNDUP(K255*Admin!$AE$4,0),"FKU")</f>
        <v>1161</v>
      </c>
      <c r="V255" t="str">
        <f>IFERROR(ROUNDUP(L255*Avropsmottagare!$G$4,0),"FKU")</f>
        <v>FKU</v>
      </c>
      <c r="W255">
        <f t="shared" si="8"/>
        <v>0</v>
      </c>
    </row>
    <row r="256" spans="1:23" ht="15" customHeight="1" x14ac:dyDescent="0.35">
      <c r="A256" t="s">
        <v>122</v>
      </c>
      <c r="B256" t="s">
        <v>123</v>
      </c>
      <c r="C256" t="s">
        <v>1</v>
      </c>
      <c r="D256" t="s">
        <v>113</v>
      </c>
      <c r="G256" t="s">
        <v>42</v>
      </c>
      <c r="H256">
        <v>663</v>
      </c>
      <c r="I256">
        <v>736</v>
      </c>
      <c r="J256">
        <v>817</v>
      </c>
      <c r="K256">
        <v>1047</v>
      </c>
      <c r="L256" t="s">
        <v>37</v>
      </c>
      <c r="Q256" t="str">
        <f t="shared" si="7"/>
        <v>Chas visual management ABA4.3 Lösningsarkitekt</v>
      </c>
      <c r="R256">
        <f ca="1">IFERROR(ROUNDUP(H256*Admin!$AE$4,0),"FKU")</f>
        <v>736</v>
      </c>
      <c r="S256">
        <f ca="1">IFERROR(ROUNDUP(I256*Admin!$AE$4,0),"FKU")</f>
        <v>816</v>
      </c>
      <c r="T256">
        <f ca="1">IFERROR(ROUNDUP(J256*Admin!$AE$4,0),"FKU")</f>
        <v>906</v>
      </c>
      <c r="U256">
        <f ca="1">IFERROR(ROUNDUP(K256*Admin!$AE$4,0),"FKU")</f>
        <v>1161</v>
      </c>
      <c r="V256" t="str">
        <f>IFERROR(ROUNDUP(L256*Avropsmottagare!$G$4,0),"FKU")</f>
        <v>FKU</v>
      </c>
      <c r="W256">
        <f t="shared" si="8"/>
        <v>0</v>
      </c>
    </row>
    <row r="257" spans="1:23" ht="15" customHeight="1" x14ac:dyDescent="0.35">
      <c r="A257" t="s">
        <v>122</v>
      </c>
      <c r="B257" t="s">
        <v>123</v>
      </c>
      <c r="C257" t="s">
        <v>1</v>
      </c>
      <c r="D257" t="s">
        <v>113</v>
      </c>
      <c r="G257" t="s">
        <v>43</v>
      </c>
      <c r="H257">
        <v>663</v>
      </c>
      <c r="I257">
        <v>736</v>
      </c>
      <c r="J257">
        <v>817</v>
      </c>
      <c r="K257">
        <v>1047</v>
      </c>
      <c r="L257" t="s">
        <v>37</v>
      </c>
      <c r="Q257" t="str">
        <f t="shared" si="7"/>
        <v>Chas visual management ABA4.4 Mjukvaruarkitekt</v>
      </c>
      <c r="R257">
        <f ca="1">IFERROR(ROUNDUP(H257*Admin!$AE$4,0),"FKU")</f>
        <v>736</v>
      </c>
      <c r="S257">
        <f ca="1">IFERROR(ROUNDUP(I257*Admin!$AE$4,0),"FKU")</f>
        <v>816</v>
      </c>
      <c r="T257">
        <f ca="1">IFERROR(ROUNDUP(J257*Admin!$AE$4,0),"FKU")</f>
        <v>906</v>
      </c>
      <c r="U257">
        <f ca="1">IFERROR(ROUNDUP(K257*Admin!$AE$4,0),"FKU")</f>
        <v>1161</v>
      </c>
      <c r="V257" t="str">
        <f>IFERROR(ROUNDUP(L257*Avropsmottagare!$G$4,0),"FKU")</f>
        <v>FKU</v>
      </c>
      <c r="W257">
        <f t="shared" si="8"/>
        <v>0</v>
      </c>
    </row>
    <row r="258" spans="1:23" ht="15" customHeight="1" x14ac:dyDescent="0.35">
      <c r="A258" t="s">
        <v>122</v>
      </c>
      <c r="B258" t="s">
        <v>123</v>
      </c>
      <c r="C258" t="s">
        <v>1</v>
      </c>
      <c r="D258" t="s">
        <v>113</v>
      </c>
      <c r="G258" t="s">
        <v>44</v>
      </c>
      <c r="H258">
        <v>663</v>
      </c>
      <c r="I258">
        <v>736</v>
      </c>
      <c r="J258">
        <v>817</v>
      </c>
      <c r="K258">
        <v>1047</v>
      </c>
      <c r="L258" t="s">
        <v>37</v>
      </c>
      <c r="Q258" t="str">
        <f t="shared" si="7"/>
        <v>Chas visual management ABA4.5 Infrastrukturarkitekt</v>
      </c>
      <c r="R258">
        <f ca="1">IFERROR(ROUNDUP(H258*Admin!$AE$4,0),"FKU")</f>
        <v>736</v>
      </c>
      <c r="S258">
        <f ca="1">IFERROR(ROUNDUP(I258*Admin!$AE$4,0),"FKU")</f>
        <v>816</v>
      </c>
      <c r="T258">
        <f ca="1">IFERROR(ROUNDUP(J258*Admin!$AE$4,0),"FKU")</f>
        <v>906</v>
      </c>
      <c r="U258">
        <f ca="1">IFERROR(ROUNDUP(K258*Admin!$AE$4,0),"FKU")</f>
        <v>1161</v>
      </c>
      <c r="V258" t="str">
        <f>IFERROR(ROUNDUP(L258*Avropsmottagare!$G$4,0),"FKU")</f>
        <v>FKU</v>
      </c>
      <c r="W258">
        <f t="shared" si="8"/>
        <v>0</v>
      </c>
    </row>
    <row r="259" spans="1:23" ht="15" customHeight="1" x14ac:dyDescent="0.35">
      <c r="A259" t="s">
        <v>122</v>
      </c>
      <c r="B259" t="s">
        <v>123</v>
      </c>
      <c r="C259" t="s">
        <v>1</v>
      </c>
      <c r="D259" t="s">
        <v>114</v>
      </c>
      <c r="G259" t="s">
        <v>14</v>
      </c>
      <c r="H259">
        <v>663</v>
      </c>
      <c r="I259">
        <v>736</v>
      </c>
      <c r="J259">
        <v>817</v>
      </c>
      <c r="K259">
        <v>1047</v>
      </c>
      <c r="L259" t="s">
        <v>37</v>
      </c>
      <c r="Q259" t="str">
        <f t="shared" ref="Q259:Q322" si="9">$A259&amp;$C259&amp;$G259</f>
        <v>Chas visual management ABA5.1 Säkerhetsstrateg/Säkerhetsanalytiker</v>
      </c>
      <c r="R259">
        <f ca="1">IFERROR(ROUNDUP(H259*Admin!$AE$4,0),"FKU")</f>
        <v>736</v>
      </c>
      <c r="S259">
        <f ca="1">IFERROR(ROUNDUP(I259*Admin!$AE$4,0),"FKU")</f>
        <v>816</v>
      </c>
      <c r="T259">
        <f ca="1">IFERROR(ROUNDUP(J259*Admin!$AE$4,0),"FKU")</f>
        <v>906</v>
      </c>
      <c r="U259">
        <f ca="1">IFERROR(ROUNDUP(K259*Admin!$AE$4,0),"FKU")</f>
        <v>1161</v>
      </c>
      <c r="V259" t="str">
        <f>IFERROR(ROUNDUP(L259*Avropsmottagare!$G$4,0),"FKU")</f>
        <v>FKU</v>
      </c>
      <c r="W259">
        <f t="shared" ref="W259:W322" si="10">M259/1000000</f>
        <v>0</v>
      </c>
    </row>
    <row r="260" spans="1:23" ht="15" customHeight="1" x14ac:dyDescent="0.35">
      <c r="A260" t="s">
        <v>122</v>
      </c>
      <c r="B260" t="s">
        <v>123</v>
      </c>
      <c r="C260" t="s">
        <v>1</v>
      </c>
      <c r="D260" t="s">
        <v>114</v>
      </c>
      <c r="G260" t="s">
        <v>115</v>
      </c>
      <c r="H260">
        <v>663</v>
      </c>
      <c r="I260">
        <v>736</v>
      </c>
      <c r="J260">
        <v>817</v>
      </c>
      <c r="K260">
        <v>1047</v>
      </c>
      <c r="L260" t="s">
        <v>37</v>
      </c>
      <c r="Q260" t="str">
        <f t="shared" si="9"/>
        <v>Chas visual management ABA5.2 Risk Manager</v>
      </c>
      <c r="R260">
        <f ca="1">IFERROR(ROUNDUP(H260*Admin!$AE$4,0),"FKU")</f>
        <v>736</v>
      </c>
      <c r="S260">
        <f ca="1">IFERROR(ROUNDUP(I260*Admin!$AE$4,0),"FKU")</f>
        <v>816</v>
      </c>
      <c r="T260">
        <f ca="1">IFERROR(ROUNDUP(J260*Admin!$AE$4,0),"FKU")</f>
        <v>906</v>
      </c>
      <c r="U260">
        <f ca="1">IFERROR(ROUNDUP(K260*Admin!$AE$4,0),"FKU")</f>
        <v>1161</v>
      </c>
      <c r="V260" t="str">
        <f>IFERROR(ROUNDUP(L260*Avropsmottagare!$G$4,0),"FKU")</f>
        <v>FKU</v>
      </c>
      <c r="W260">
        <f t="shared" si="10"/>
        <v>0</v>
      </c>
    </row>
    <row r="261" spans="1:23" ht="15" customHeight="1" x14ac:dyDescent="0.35">
      <c r="A261" t="s">
        <v>122</v>
      </c>
      <c r="B261" t="s">
        <v>123</v>
      </c>
      <c r="C261" t="s">
        <v>1</v>
      </c>
      <c r="D261" t="s">
        <v>114</v>
      </c>
      <c r="G261" t="s">
        <v>15</v>
      </c>
      <c r="H261">
        <v>663</v>
      </c>
      <c r="I261">
        <v>736</v>
      </c>
      <c r="J261">
        <v>817</v>
      </c>
      <c r="K261">
        <v>1047</v>
      </c>
      <c r="L261" t="s">
        <v>37</v>
      </c>
      <c r="Q261" t="str">
        <f t="shared" si="9"/>
        <v>Chas visual management ABA5.3 Säkerhetstekniker</v>
      </c>
      <c r="R261">
        <f ca="1">IFERROR(ROUNDUP(H261*Admin!$AE$4,0),"FKU")</f>
        <v>736</v>
      </c>
      <c r="S261">
        <f ca="1">IFERROR(ROUNDUP(I261*Admin!$AE$4,0),"FKU")</f>
        <v>816</v>
      </c>
      <c r="T261">
        <f ca="1">IFERROR(ROUNDUP(J261*Admin!$AE$4,0),"FKU")</f>
        <v>906</v>
      </c>
      <c r="U261">
        <f ca="1">IFERROR(ROUNDUP(K261*Admin!$AE$4,0),"FKU")</f>
        <v>1161</v>
      </c>
      <c r="V261" t="str">
        <f>IFERROR(ROUNDUP(L261*Avropsmottagare!$G$4,0),"FKU")</f>
        <v>FKU</v>
      </c>
      <c r="W261">
        <f t="shared" si="10"/>
        <v>0</v>
      </c>
    </row>
    <row r="262" spans="1:23" ht="15" customHeight="1" x14ac:dyDescent="0.35">
      <c r="A262" t="s">
        <v>122</v>
      </c>
      <c r="B262" t="s">
        <v>123</v>
      </c>
      <c r="C262" t="s">
        <v>1</v>
      </c>
      <c r="D262" t="s">
        <v>116</v>
      </c>
      <c r="G262" t="s">
        <v>45</v>
      </c>
      <c r="H262">
        <v>768</v>
      </c>
      <c r="I262">
        <v>853</v>
      </c>
      <c r="J262">
        <v>947</v>
      </c>
      <c r="K262">
        <v>1047</v>
      </c>
      <c r="L262" t="s">
        <v>37</v>
      </c>
      <c r="Q262" t="str">
        <f t="shared" si="9"/>
        <v>Chas visual management ABA6.1 Webbstrateg</v>
      </c>
      <c r="R262">
        <f ca="1">IFERROR(ROUNDUP(H262*Admin!$AE$4,0),"FKU")</f>
        <v>852</v>
      </c>
      <c r="S262">
        <f ca="1">IFERROR(ROUNDUP(I262*Admin!$AE$4,0),"FKU")</f>
        <v>946</v>
      </c>
      <c r="T262">
        <f ca="1">IFERROR(ROUNDUP(J262*Admin!$AE$4,0),"FKU")</f>
        <v>1050</v>
      </c>
      <c r="U262">
        <f ca="1">IFERROR(ROUNDUP(K262*Admin!$AE$4,0),"FKU")</f>
        <v>1161</v>
      </c>
      <c r="V262" t="str">
        <f>IFERROR(ROUNDUP(L262*Avropsmottagare!$G$4,0),"FKU")</f>
        <v>FKU</v>
      </c>
      <c r="W262">
        <f t="shared" si="10"/>
        <v>0</v>
      </c>
    </row>
    <row r="263" spans="1:23" ht="15" customHeight="1" x14ac:dyDescent="0.35">
      <c r="A263" t="s">
        <v>122</v>
      </c>
      <c r="B263" t="s">
        <v>123</v>
      </c>
      <c r="C263" t="s">
        <v>1</v>
      </c>
      <c r="D263" t="s">
        <v>116</v>
      </c>
      <c r="G263" t="s">
        <v>117</v>
      </c>
      <c r="H263">
        <v>768</v>
      </c>
      <c r="I263">
        <v>853</v>
      </c>
      <c r="J263">
        <v>947</v>
      </c>
      <c r="K263">
        <v>1047</v>
      </c>
      <c r="L263" t="s">
        <v>37</v>
      </c>
      <c r="Q263" t="str">
        <f t="shared" si="9"/>
        <v>Chas visual management ABA6.2 Interaktionsdesigner/Tillgänglighetsexpert</v>
      </c>
      <c r="R263">
        <f ca="1">IFERROR(ROUNDUP(H263*Admin!$AE$4,0),"FKU")</f>
        <v>852</v>
      </c>
      <c r="S263">
        <f ca="1">IFERROR(ROUNDUP(I263*Admin!$AE$4,0),"FKU")</f>
        <v>946</v>
      </c>
      <c r="T263">
        <f ca="1">IFERROR(ROUNDUP(J263*Admin!$AE$4,0),"FKU")</f>
        <v>1050</v>
      </c>
      <c r="U263">
        <f ca="1">IFERROR(ROUNDUP(K263*Admin!$AE$4,0),"FKU")</f>
        <v>1161</v>
      </c>
      <c r="V263" t="str">
        <f>IFERROR(ROUNDUP(L263*Avropsmottagare!$G$4,0),"FKU")</f>
        <v>FKU</v>
      </c>
      <c r="W263">
        <f t="shared" si="10"/>
        <v>0</v>
      </c>
    </row>
    <row r="264" spans="1:23" ht="15" customHeight="1" x14ac:dyDescent="0.35">
      <c r="A264" t="s">
        <v>122</v>
      </c>
      <c r="B264" t="s">
        <v>123</v>
      </c>
      <c r="C264" t="s">
        <v>1</v>
      </c>
      <c r="D264" t="s">
        <v>116</v>
      </c>
      <c r="G264" t="s">
        <v>16</v>
      </c>
      <c r="H264">
        <v>768</v>
      </c>
      <c r="I264">
        <v>853</v>
      </c>
      <c r="J264">
        <v>947</v>
      </c>
      <c r="K264">
        <v>1047</v>
      </c>
      <c r="L264" t="s">
        <v>37</v>
      </c>
      <c r="Q264" t="str">
        <f t="shared" si="9"/>
        <v>Chas visual management ABA6.3 Grafisk formgivare</v>
      </c>
      <c r="R264">
        <f ca="1">IFERROR(ROUNDUP(H264*Admin!$AE$4,0),"FKU")</f>
        <v>852</v>
      </c>
      <c r="S264">
        <f ca="1">IFERROR(ROUNDUP(I264*Admin!$AE$4,0),"FKU")</f>
        <v>946</v>
      </c>
      <c r="T264">
        <f ca="1">IFERROR(ROUNDUP(J264*Admin!$AE$4,0),"FKU")</f>
        <v>1050</v>
      </c>
      <c r="U264">
        <f ca="1">IFERROR(ROUNDUP(K264*Admin!$AE$4,0),"FKU")</f>
        <v>1161</v>
      </c>
      <c r="V264" t="str">
        <f>IFERROR(ROUNDUP(L264*Avropsmottagare!$G$4,0),"FKU")</f>
        <v>FKU</v>
      </c>
      <c r="W264">
        <f t="shared" si="10"/>
        <v>0</v>
      </c>
    </row>
    <row r="265" spans="1:23" ht="15" customHeight="1" x14ac:dyDescent="0.35">
      <c r="A265" t="s">
        <v>122</v>
      </c>
      <c r="B265" t="s">
        <v>123</v>
      </c>
      <c r="C265" t="s">
        <v>1</v>
      </c>
      <c r="D265" t="s">
        <v>46</v>
      </c>
      <c r="G265" t="s">
        <v>47</v>
      </c>
      <c r="H265">
        <v>522</v>
      </c>
      <c r="I265">
        <v>580</v>
      </c>
      <c r="J265">
        <v>630</v>
      </c>
      <c r="K265">
        <v>710</v>
      </c>
      <c r="L265" t="s">
        <v>37</v>
      </c>
      <c r="Q265" t="str">
        <f t="shared" si="9"/>
        <v>Chas visual management ABA7.1 Teknikstöd – på plats</v>
      </c>
      <c r="R265">
        <f ca="1">IFERROR(ROUNDUP(H265*Admin!$AE$4,0),"FKU")</f>
        <v>579</v>
      </c>
      <c r="S265">
        <f ca="1">IFERROR(ROUNDUP(I265*Admin!$AE$4,0),"FKU")</f>
        <v>644</v>
      </c>
      <c r="T265">
        <f ca="1">IFERROR(ROUNDUP(J265*Admin!$AE$4,0),"FKU")</f>
        <v>699</v>
      </c>
      <c r="U265">
        <f ca="1">IFERROR(ROUNDUP(K265*Admin!$AE$4,0),"FKU")</f>
        <v>788</v>
      </c>
      <c r="V265" t="str">
        <f>IFERROR(ROUNDUP(L265*Avropsmottagare!$G$4,0),"FKU")</f>
        <v>FKU</v>
      </c>
      <c r="W265">
        <f t="shared" si="10"/>
        <v>0</v>
      </c>
    </row>
    <row r="266" spans="1:23" ht="15" customHeight="1" x14ac:dyDescent="0.35">
      <c r="A266" t="s">
        <v>122</v>
      </c>
      <c r="B266" t="s">
        <v>123</v>
      </c>
      <c r="C266" t="s">
        <v>2</v>
      </c>
      <c r="D266" t="s">
        <v>36</v>
      </c>
      <c r="G266" t="s">
        <v>9</v>
      </c>
      <c r="H266">
        <v>655</v>
      </c>
      <c r="I266">
        <v>727</v>
      </c>
      <c r="J266">
        <v>807</v>
      </c>
      <c r="K266">
        <v>947</v>
      </c>
      <c r="L266" t="s">
        <v>37</v>
      </c>
      <c r="Q266" t="str">
        <f t="shared" si="9"/>
        <v>Chas visual management ABB1.1 IT- eller Digitaliseringsstrateg</v>
      </c>
      <c r="R266">
        <f ca="1">IFERROR(ROUNDUP(H266*Admin!$AE$4,0),"FKU")</f>
        <v>727</v>
      </c>
      <c r="S266">
        <f ca="1">IFERROR(ROUNDUP(I266*Admin!$AE$4,0),"FKU")</f>
        <v>806</v>
      </c>
      <c r="T266">
        <f ca="1">IFERROR(ROUNDUP(J266*Admin!$AE$4,0),"FKU")</f>
        <v>895</v>
      </c>
      <c r="U266">
        <f ca="1">IFERROR(ROUNDUP(K266*Admin!$AE$4,0),"FKU")</f>
        <v>1050</v>
      </c>
      <c r="V266" t="str">
        <f>IFERROR(ROUNDUP(L266*Avropsmottagare!$G$4,0),"FKU")</f>
        <v>FKU</v>
      </c>
      <c r="W266">
        <f t="shared" si="10"/>
        <v>0</v>
      </c>
    </row>
    <row r="267" spans="1:23" ht="15" customHeight="1" x14ac:dyDescent="0.35">
      <c r="A267" t="s">
        <v>122</v>
      </c>
      <c r="B267" t="s">
        <v>123</v>
      </c>
      <c r="C267" t="s">
        <v>2</v>
      </c>
      <c r="D267" t="s">
        <v>36</v>
      </c>
      <c r="G267" t="s">
        <v>106</v>
      </c>
      <c r="H267">
        <v>655</v>
      </c>
      <c r="I267">
        <v>727</v>
      </c>
      <c r="J267">
        <v>807</v>
      </c>
      <c r="K267">
        <v>947</v>
      </c>
      <c r="L267" t="s">
        <v>37</v>
      </c>
      <c r="Q267" t="str">
        <f t="shared" si="9"/>
        <v>Chas visual management ABB1.2 Modelleringsledare/Kravanalytiker</v>
      </c>
      <c r="R267">
        <f ca="1">IFERROR(ROUNDUP(H267*Admin!$AE$4,0),"FKU")</f>
        <v>727</v>
      </c>
      <c r="S267">
        <f ca="1">IFERROR(ROUNDUP(I267*Admin!$AE$4,0),"FKU")</f>
        <v>806</v>
      </c>
      <c r="T267">
        <f ca="1">IFERROR(ROUNDUP(J267*Admin!$AE$4,0),"FKU")</f>
        <v>895</v>
      </c>
      <c r="U267">
        <f ca="1">IFERROR(ROUNDUP(K267*Admin!$AE$4,0),"FKU")</f>
        <v>1050</v>
      </c>
      <c r="V267" t="str">
        <f>IFERROR(ROUNDUP(L267*Avropsmottagare!$G$4,0),"FKU")</f>
        <v>FKU</v>
      </c>
      <c r="W267">
        <f t="shared" si="10"/>
        <v>0</v>
      </c>
    </row>
    <row r="268" spans="1:23" ht="15" customHeight="1" x14ac:dyDescent="0.35">
      <c r="A268" t="s">
        <v>122</v>
      </c>
      <c r="B268" t="s">
        <v>123</v>
      </c>
      <c r="C268" t="s">
        <v>2</v>
      </c>
      <c r="D268" t="s">
        <v>36</v>
      </c>
      <c r="G268" t="s">
        <v>107</v>
      </c>
      <c r="H268">
        <v>655</v>
      </c>
      <c r="I268">
        <v>727</v>
      </c>
      <c r="J268">
        <v>807</v>
      </c>
      <c r="K268">
        <v>947</v>
      </c>
      <c r="L268" t="s">
        <v>37</v>
      </c>
      <c r="Q268" t="str">
        <f t="shared" si="9"/>
        <v>Chas visual management ABB1.3 Metodstöd</v>
      </c>
      <c r="R268">
        <f ca="1">IFERROR(ROUNDUP(H268*Admin!$AE$4,0),"FKU")</f>
        <v>727</v>
      </c>
      <c r="S268">
        <f ca="1">IFERROR(ROUNDUP(I268*Admin!$AE$4,0),"FKU")</f>
        <v>806</v>
      </c>
      <c r="T268">
        <f ca="1">IFERROR(ROUNDUP(J268*Admin!$AE$4,0),"FKU")</f>
        <v>895</v>
      </c>
      <c r="U268">
        <f ca="1">IFERROR(ROUNDUP(K268*Admin!$AE$4,0),"FKU")</f>
        <v>1050</v>
      </c>
      <c r="V268" t="str">
        <f>IFERROR(ROUNDUP(L268*Avropsmottagare!$G$4,0),"FKU")</f>
        <v>FKU</v>
      </c>
      <c r="W268">
        <f t="shared" si="10"/>
        <v>0</v>
      </c>
    </row>
    <row r="269" spans="1:23" ht="15" customHeight="1" x14ac:dyDescent="0.35">
      <c r="A269" t="s">
        <v>122</v>
      </c>
      <c r="B269" t="s">
        <v>123</v>
      </c>
      <c r="C269" t="s">
        <v>2</v>
      </c>
      <c r="D269" t="s">
        <v>36</v>
      </c>
      <c r="G269" t="s">
        <v>108</v>
      </c>
      <c r="H269">
        <v>655</v>
      </c>
      <c r="I269">
        <v>727</v>
      </c>
      <c r="J269">
        <v>807</v>
      </c>
      <c r="K269">
        <v>947</v>
      </c>
      <c r="L269" t="s">
        <v>37</v>
      </c>
      <c r="Q269" t="str">
        <f t="shared" si="9"/>
        <v>Chas visual management ABB1.4 Hållbarhetsstrateg inom IT</v>
      </c>
      <c r="R269">
        <f ca="1">IFERROR(ROUNDUP(H269*Admin!$AE$4,0),"FKU")</f>
        <v>727</v>
      </c>
      <c r="S269">
        <f ca="1">IFERROR(ROUNDUP(I269*Admin!$AE$4,0),"FKU")</f>
        <v>806</v>
      </c>
      <c r="T269">
        <f ca="1">IFERROR(ROUNDUP(J269*Admin!$AE$4,0),"FKU")</f>
        <v>895</v>
      </c>
      <c r="U269">
        <f ca="1">IFERROR(ROUNDUP(K269*Admin!$AE$4,0),"FKU")</f>
        <v>1050</v>
      </c>
      <c r="V269" t="str">
        <f>IFERROR(ROUNDUP(L269*Avropsmottagare!$G$4,0),"FKU")</f>
        <v>FKU</v>
      </c>
      <c r="W269">
        <f t="shared" si="10"/>
        <v>0</v>
      </c>
    </row>
    <row r="270" spans="1:23" ht="15" customHeight="1" x14ac:dyDescent="0.35">
      <c r="A270" t="s">
        <v>122</v>
      </c>
      <c r="B270" t="s">
        <v>123</v>
      </c>
      <c r="C270" t="s">
        <v>2</v>
      </c>
      <c r="D270" t="s">
        <v>38</v>
      </c>
      <c r="G270" t="s">
        <v>10</v>
      </c>
      <c r="H270">
        <v>768</v>
      </c>
      <c r="I270">
        <v>853</v>
      </c>
      <c r="J270">
        <v>947</v>
      </c>
      <c r="K270">
        <v>1047</v>
      </c>
      <c r="L270" t="s">
        <v>37</v>
      </c>
      <c r="Q270" t="str">
        <f t="shared" si="9"/>
        <v>Chas visual management ABB2.1 Projektledare</v>
      </c>
      <c r="R270">
        <f ca="1">IFERROR(ROUNDUP(H270*Admin!$AE$4,0),"FKU")</f>
        <v>852</v>
      </c>
      <c r="S270">
        <f ca="1">IFERROR(ROUNDUP(I270*Admin!$AE$4,0),"FKU")</f>
        <v>946</v>
      </c>
      <c r="T270">
        <f ca="1">IFERROR(ROUNDUP(J270*Admin!$AE$4,0),"FKU")</f>
        <v>1050</v>
      </c>
      <c r="U270">
        <f ca="1">IFERROR(ROUNDUP(K270*Admin!$AE$4,0),"FKU")</f>
        <v>1161</v>
      </c>
      <c r="V270" t="str">
        <f>IFERROR(ROUNDUP(L270*Avropsmottagare!$G$4,0),"FKU")</f>
        <v>FKU</v>
      </c>
      <c r="W270">
        <f t="shared" si="10"/>
        <v>0</v>
      </c>
    </row>
    <row r="271" spans="1:23" ht="15" customHeight="1" x14ac:dyDescent="0.35">
      <c r="A271" t="s">
        <v>122</v>
      </c>
      <c r="B271" t="s">
        <v>123</v>
      </c>
      <c r="C271" t="s">
        <v>2</v>
      </c>
      <c r="D271" t="s">
        <v>38</v>
      </c>
      <c r="G271" t="s">
        <v>11</v>
      </c>
      <c r="H271">
        <v>768</v>
      </c>
      <c r="I271">
        <v>853</v>
      </c>
      <c r="J271">
        <v>947</v>
      </c>
      <c r="K271">
        <v>1047</v>
      </c>
      <c r="L271" t="s">
        <v>37</v>
      </c>
      <c r="Q271" t="str">
        <f t="shared" si="9"/>
        <v>Chas visual management ABB2.2 Teknisk projektledare</v>
      </c>
      <c r="R271">
        <f ca="1">IFERROR(ROUNDUP(H271*Admin!$AE$4,0),"FKU")</f>
        <v>852</v>
      </c>
      <c r="S271">
        <f ca="1">IFERROR(ROUNDUP(I271*Admin!$AE$4,0),"FKU")</f>
        <v>946</v>
      </c>
      <c r="T271">
        <f ca="1">IFERROR(ROUNDUP(J271*Admin!$AE$4,0),"FKU")</f>
        <v>1050</v>
      </c>
      <c r="U271">
        <f ca="1">IFERROR(ROUNDUP(K271*Admin!$AE$4,0),"FKU")</f>
        <v>1161</v>
      </c>
      <c r="V271" t="str">
        <f>IFERROR(ROUNDUP(L271*Avropsmottagare!$G$4,0),"FKU")</f>
        <v>FKU</v>
      </c>
      <c r="W271">
        <f t="shared" si="10"/>
        <v>0</v>
      </c>
    </row>
    <row r="272" spans="1:23" ht="15" customHeight="1" x14ac:dyDescent="0.35">
      <c r="A272" t="s">
        <v>122</v>
      </c>
      <c r="B272" t="s">
        <v>123</v>
      </c>
      <c r="C272" t="s">
        <v>2</v>
      </c>
      <c r="D272" t="s">
        <v>38</v>
      </c>
      <c r="G272" t="s">
        <v>109</v>
      </c>
      <c r="H272">
        <v>768</v>
      </c>
      <c r="I272">
        <v>853</v>
      </c>
      <c r="J272">
        <v>947</v>
      </c>
      <c r="K272">
        <v>1047</v>
      </c>
      <c r="L272" t="s">
        <v>37</v>
      </c>
      <c r="Q272" t="str">
        <f t="shared" si="9"/>
        <v>Chas visual management ABB2.3 Förändringsledare</v>
      </c>
      <c r="R272">
        <f ca="1">IFERROR(ROUNDUP(H272*Admin!$AE$4,0),"FKU")</f>
        <v>852</v>
      </c>
      <c r="S272">
        <f ca="1">IFERROR(ROUNDUP(I272*Admin!$AE$4,0),"FKU")</f>
        <v>946</v>
      </c>
      <c r="T272">
        <f ca="1">IFERROR(ROUNDUP(J272*Admin!$AE$4,0),"FKU")</f>
        <v>1050</v>
      </c>
      <c r="U272">
        <f ca="1">IFERROR(ROUNDUP(K272*Admin!$AE$4,0),"FKU")</f>
        <v>1161</v>
      </c>
      <c r="V272" t="str">
        <f>IFERROR(ROUNDUP(L272*Avropsmottagare!$G$4,0),"FKU")</f>
        <v>FKU</v>
      </c>
      <c r="W272">
        <f t="shared" si="10"/>
        <v>0</v>
      </c>
    </row>
    <row r="273" spans="1:23" ht="15" customHeight="1" x14ac:dyDescent="0.35">
      <c r="A273" t="s">
        <v>122</v>
      </c>
      <c r="B273" t="s">
        <v>123</v>
      </c>
      <c r="C273" t="s">
        <v>2</v>
      </c>
      <c r="D273" t="s">
        <v>38</v>
      </c>
      <c r="G273" t="s">
        <v>110</v>
      </c>
      <c r="H273">
        <v>768</v>
      </c>
      <c r="I273">
        <v>853</v>
      </c>
      <c r="J273">
        <v>947</v>
      </c>
      <c r="K273">
        <v>1047</v>
      </c>
      <c r="L273" t="s">
        <v>37</v>
      </c>
      <c r="Q273" t="str">
        <f t="shared" si="9"/>
        <v>Chas visual management ABB2.4 IT-controller/Compliance manager</v>
      </c>
      <c r="R273">
        <f ca="1">IFERROR(ROUNDUP(H273*Admin!$AE$4,0),"FKU")</f>
        <v>852</v>
      </c>
      <c r="S273">
        <f ca="1">IFERROR(ROUNDUP(I273*Admin!$AE$4,0),"FKU")</f>
        <v>946</v>
      </c>
      <c r="T273">
        <f ca="1">IFERROR(ROUNDUP(J273*Admin!$AE$4,0),"FKU")</f>
        <v>1050</v>
      </c>
      <c r="U273">
        <f ca="1">IFERROR(ROUNDUP(K273*Admin!$AE$4,0),"FKU")</f>
        <v>1161</v>
      </c>
      <c r="V273" t="str">
        <f>IFERROR(ROUNDUP(L273*Avropsmottagare!$G$4,0),"FKU")</f>
        <v>FKU</v>
      </c>
      <c r="W273">
        <f t="shared" si="10"/>
        <v>0</v>
      </c>
    </row>
    <row r="274" spans="1:23" ht="15" customHeight="1" x14ac:dyDescent="0.35">
      <c r="A274" t="s">
        <v>122</v>
      </c>
      <c r="B274" t="s">
        <v>123</v>
      </c>
      <c r="C274" t="s">
        <v>2</v>
      </c>
      <c r="D274" t="s">
        <v>39</v>
      </c>
      <c r="G274" t="s">
        <v>111</v>
      </c>
      <c r="H274">
        <v>768</v>
      </c>
      <c r="I274">
        <v>853</v>
      </c>
      <c r="J274">
        <v>947</v>
      </c>
      <c r="K274">
        <v>1047</v>
      </c>
      <c r="L274" t="s">
        <v>37</v>
      </c>
      <c r="Q274" t="str">
        <f t="shared" si="9"/>
        <v>Chas visual management ABB3.1 Systemutvecklare/Systemintegratör</v>
      </c>
      <c r="R274">
        <f ca="1">IFERROR(ROUNDUP(H274*Admin!$AE$4,0),"FKU")</f>
        <v>852</v>
      </c>
      <c r="S274">
        <f ca="1">IFERROR(ROUNDUP(I274*Admin!$AE$4,0),"FKU")</f>
        <v>946</v>
      </c>
      <c r="T274">
        <f ca="1">IFERROR(ROUNDUP(J274*Admin!$AE$4,0),"FKU")</f>
        <v>1050</v>
      </c>
      <c r="U274">
        <f ca="1">IFERROR(ROUNDUP(K274*Admin!$AE$4,0),"FKU")</f>
        <v>1161</v>
      </c>
      <c r="V274" t="str">
        <f>IFERROR(ROUNDUP(L274*Avropsmottagare!$G$4,0),"FKU")</f>
        <v>FKU</v>
      </c>
      <c r="W274">
        <f t="shared" si="10"/>
        <v>0</v>
      </c>
    </row>
    <row r="275" spans="1:23" ht="15" customHeight="1" x14ac:dyDescent="0.35">
      <c r="A275" t="s">
        <v>122</v>
      </c>
      <c r="B275" t="s">
        <v>123</v>
      </c>
      <c r="C275" t="s">
        <v>2</v>
      </c>
      <c r="D275" t="s">
        <v>39</v>
      </c>
      <c r="G275" t="s">
        <v>112</v>
      </c>
      <c r="H275">
        <v>768</v>
      </c>
      <c r="I275">
        <v>853</v>
      </c>
      <c r="J275">
        <v>947</v>
      </c>
      <c r="K275">
        <v>1047</v>
      </c>
      <c r="L275" t="s">
        <v>37</v>
      </c>
      <c r="Q275" t="str">
        <f t="shared" si="9"/>
        <v>Chas visual management ABB3.2 Systemförvaltare</v>
      </c>
      <c r="R275">
        <f ca="1">IFERROR(ROUNDUP(H275*Admin!$AE$4,0),"FKU")</f>
        <v>852</v>
      </c>
      <c r="S275">
        <f ca="1">IFERROR(ROUNDUP(I275*Admin!$AE$4,0),"FKU")</f>
        <v>946</v>
      </c>
      <c r="T275">
        <f ca="1">IFERROR(ROUNDUP(J275*Admin!$AE$4,0),"FKU")</f>
        <v>1050</v>
      </c>
      <c r="U275">
        <f ca="1">IFERROR(ROUNDUP(K275*Admin!$AE$4,0),"FKU")</f>
        <v>1161</v>
      </c>
      <c r="V275" t="str">
        <f>IFERROR(ROUNDUP(L275*Avropsmottagare!$G$4,0),"FKU")</f>
        <v>FKU</v>
      </c>
      <c r="W275">
        <f t="shared" si="10"/>
        <v>0</v>
      </c>
    </row>
    <row r="276" spans="1:23" ht="15" customHeight="1" x14ac:dyDescent="0.35">
      <c r="A276" t="s">
        <v>122</v>
      </c>
      <c r="B276" t="s">
        <v>123</v>
      </c>
      <c r="C276" t="s">
        <v>2</v>
      </c>
      <c r="D276" t="s">
        <v>39</v>
      </c>
      <c r="G276" t="s">
        <v>12</v>
      </c>
      <c r="H276">
        <v>768</v>
      </c>
      <c r="I276">
        <v>853</v>
      </c>
      <c r="J276">
        <v>947</v>
      </c>
      <c r="K276">
        <v>1047</v>
      </c>
      <c r="L276" t="s">
        <v>37</v>
      </c>
      <c r="Q276" t="str">
        <f t="shared" si="9"/>
        <v>Chas visual management ABB3.3 Tekniker</v>
      </c>
      <c r="R276">
        <f ca="1">IFERROR(ROUNDUP(H276*Admin!$AE$4,0),"FKU")</f>
        <v>852</v>
      </c>
      <c r="S276">
        <f ca="1">IFERROR(ROUNDUP(I276*Admin!$AE$4,0),"FKU")</f>
        <v>946</v>
      </c>
      <c r="T276">
        <f ca="1">IFERROR(ROUNDUP(J276*Admin!$AE$4,0),"FKU")</f>
        <v>1050</v>
      </c>
      <c r="U276">
        <f ca="1">IFERROR(ROUNDUP(K276*Admin!$AE$4,0),"FKU")</f>
        <v>1161</v>
      </c>
      <c r="V276" t="str">
        <f>IFERROR(ROUNDUP(L276*Avropsmottagare!$G$4,0),"FKU")</f>
        <v>FKU</v>
      </c>
      <c r="W276">
        <f t="shared" si="10"/>
        <v>0</v>
      </c>
    </row>
    <row r="277" spans="1:23" ht="15" customHeight="1" x14ac:dyDescent="0.35">
      <c r="A277" t="s">
        <v>122</v>
      </c>
      <c r="B277" t="s">
        <v>123</v>
      </c>
      <c r="C277" t="s">
        <v>2</v>
      </c>
      <c r="D277" t="s">
        <v>39</v>
      </c>
      <c r="G277" t="s">
        <v>13</v>
      </c>
      <c r="H277">
        <v>768</v>
      </c>
      <c r="I277">
        <v>853</v>
      </c>
      <c r="J277">
        <v>947</v>
      </c>
      <c r="K277">
        <v>1047</v>
      </c>
      <c r="L277" t="s">
        <v>37</v>
      </c>
      <c r="Q277" t="str">
        <f t="shared" si="9"/>
        <v>Chas visual management ABB3.4 Testare</v>
      </c>
      <c r="R277">
        <f ca="1">IFERROR(ROUNDUP(H277*Admin!$AE$4,0),"FKU")</f>
        <v>852</v>
      </c>
      <c r="S277">
        <f ca="1">IFERROR(ROUNDUP(I277*Admin!$AE$4,0),"FKU")</f>
        <v>946</v>
      </c>
      <c r="T277">
        <f ca="1">IFERROR(ROUNDUP(J277*Admin!$AE$4,0),"FKU")</f>
        <v>1050</v>
      </c>
      <c r="U277">
        <f ca="1">IFERROR(ROUNDUP(K277*Admin!$AE$4,0),"FKU")</f>
        <v>1161</v>
      </c>
      <c r="V277" t="str">
        <f>IFERROR(ROUNDUP(L277*Avropsmottagare!$G$4,0),"FKU")</f>
        <v>FKU</v>
      </c>
      <c r="W277">
        <f t="shared" si="10"/>
        <v>0</v>
      </c>
    </row>
    <row r="278" spans="1:23" ht="15" customHeight="1" x14ac:dyDescent="0.35">
      <c r="A278" t="s">
        <v>122</v>
      </c>
      <c r="B278" t="s">
        <v>123</v>
      </c>
      <c r="C278" t="s">
        <v>2</v>
      </c>
      <c r="D278" t="s">
        <v>113</v>
      </c>
      <c r="G278" t="s">
        <v>40</v>
      </c>
      <c r="H278">
        <v>663</v>
      </c>
      <c r="I278">
        <v>736</v>
      </c>
      <c r="J278">
        <v>817</v>
      </c>
      <c r="K278">
        <v>1047</v>
      </c>
      <c r="L278" t="s">
        <v>37</v>
      </c>
      <c r="Q278" t="str">
        <f t="shared" si="9"/>
        <v>Chas visual management ABB4.1 Enterprisearkitekt</v>
      </c>
      <c r="R278">
        <f ca="1">IFERROR(ROUNDUP(H278*Admin!$AE$4,0),"FKU")</f>
        <v>736</v>
      </c>
      <c r="S278">
        <f ca="1">IFERROR(ROUNDUP(I278*Admin!$AE$4,0),"FKU")</f>
        <v>816</v>
      </c>
      <c r="T278">
        <f ca="1">IFERROR(ROUNDUP(J278*Admin!$AE$4,0),"FKU")</f>
        <v>906</v>
      </c>
      <c r="U278">
        <f ca="1">IFERROR(ROUNDUP(K278*Admin!$AE$4,0),"FKU")</f>
        <v>1161</v>
      </c>
      <c r="V278" t="str">
        <f>IFERROR(ROUNDUP(L278*Avropsmottagare!$G$4,0),"FKU")</f>
        <v>FKU</v>
      </c>
      <c r="W278">
        <f t="shared" si="10"/>
        <v>0</v>
      </c>
    </row>
    <row r="279" spans="1:23" ht="15" customHeight="1" x14ac:dyDescent="0.35">
      <c r="A279" t="s">
        <v>122</v>
      </c>
      <c r="B279" t="s">
        <v>123</v>
      </c>
      <c r="C279" t="s">
        <v>2</v>
      </c>
      <c r="D279" t="s">
        <v>113</v>
      </c>
      <c r="G279" t="s">
        <v>41</v>
      </c>
      <c r="H279">
        <v>663</v>
      </c>
      <c r="I279">
        <v>736</v>
      </c>
      <c r="J279">
        <v>817</v>
      </c>
      <c r="K279">
        <v>1047</v>
      </c>
      <c r="L279" t="s">
        <v>37</v>
      </c>
      <c r="Q279" t="str">
        <f t="shared" si="9"/>
        <v>Chas visual management ABB4.2 Verksamhetsarkitekt</v>
      </c>
      <c r="R279">
        <f ca="1">IFERROR(ROUNDUP(H279*Admin!$AE$4,0),"FKU")</f>
        <v>736</v>
      </c>
      <c r="S279">
        <f ca="1">IFERROR(ROUNDUP(I279*Admin!$AE$4,0),"FKU")</f>
        <v>816</v>
      </c>
      <c r="T279">
        <f ca="1">IFERROR(ROUNDUP(J279*Admin!$AE$4,0),"FKU")</f>
        <v>906</v>
      </c>
      <c r="U279">
        <f ca="1">IFERROR(ROUNDUP(K279*Admin!$AE$4,0),"FKU")</f>
        <v>1161</v>
      </c>
      <c r="V279" t="str">
        <f>IFERROR(ROUNDUP(L279*Avropsmottagare!$G$4,0),"FKU")</f>
        <v>FKU</v>
      </c>
      <c r="W279">
        <f t="shared" si="10"/>
        <v>0</v>
      </c>
    </row>
    <row r="280" spans="1:23" ht="15" customHeight="1" x14ac:dyDescent="0.35">
      <c r="A280" t="s">
        <v>122</v>
      </c>
      <c r="B280" t="s">
        <v>123</v>
      </c>
      <c r="C280" t="s">
        <v>2</v>
      </c>
      <c r="D280" t="s">
        <v>113</v>
      </c>
      <c r="G280" t="s">
        <v>42</v>
      </c>
      <c r="H280">
        <v>663</v>
      </c>
      <c r="I280">
        <v>736</v>
      </c>
      <c r="J280">
        <v>817</v>
      </c>
      <c r="K280">
        <v>1047</v>
      </c>
      <c r="L280" t="s">
        <v>37</v>
      </c>
      <c r="Q280" t="str">
        <f t="shared" si="9"/>
        <v>Chas visual management ABB4.3 Lösningsarkitekt</v>
      </c>
      <c r="R280">
        <f ca="1">IFERROR(ROUNDUP(H280*Admin!$AE$4,0),"FKU")</f>
        <v>736</v>
      </c>
      <c r="S280">
        <f ca="1">IFERROR(ROUNDUP(I280*Admin!$AE$4,0),"FKU")</f>
        <v>816</v>
      </c>
      <c r="T280">
        <f ca="1">IFERROR(ROUNDUP(J280*Admin!$AE$4,0),"FKU")</f>
        <v>906</v>
      </c>
      <c r="U280">
        <f ca="1">IFERROR(ROUNDUP(K280*Admin!$AE$4,0),"FKU")</f>
        <v>1161</v>
      </c>
      <c r="V280" t="str">
        <f>IFERROR(ROUNDUP(L280*Avropsmottagare!$G$4,0),"FKU")</f>
        <v>FKU</v>
      </c>
      <c r="W280">
        <f t="shared" si="10"/>
        <v>0</v>
      </c>
    </row>
    <row r="281" spans="1:23" ht="15" customHeight="1" x14ac:dyDescent="0.35">
      <c r="A281" t="s">
        <v>122</v>
      </c>
      <c r="B281" t="s">
        <v>123</v>
      </c>
      <c r="C281" t="s">
        <v>2</v>
      </c>
      <c r="D281" t="s">
        <v>113</v>
      </c>
      <c r="G281" t="s">
        <v>43</v>
      </c>
      <c r="H281">
        <v>663</v>
      </c>
      <c r="I281">
        <v>736</v>
      </c>
      <c r="J281">
        <v>817</v>
      </c>
      <c r="K281">
        <v>1047</v>
      </c>
      <c r="L281" t="s">
        <v>37</v>
      </c>
      <c r="Q281" t="str">
        <f t="shared" si="9"/>
        <v>Chas visual management ABB4.4 Mjukvaruarkitekt</v>
      </c>
      <c r="R281">
        <f ca="1">IFERROR(ROUNDUP(H281*Admin!$AE$4,0),"FKU")</f>
        <v>736</v>
      </c>
      <c r="S281">
        <f ca="1">IFERROR(ROUNDUP(I281*Admin!$AE$4,0),"FKU")</f>
        <v>816</v>
      </c>
      <c r="T281">
        <f ca="1">IFERROR(ROUNDUP(J281*Admin!$AE$4,0),"FKU")</f>
        <v>906</v>
      </c>
      <c r="U281">
        <f ca="1">IFERROR(ROUNDUP(K281*Admin!$AE$4,0),"FKU")</f>
        <v>1161</v>
      </c>
      <c r="V281" t="str">
        <f>IFERROR(ROUNDUP(L281*Avropsmottagare!$G$4,0),"FKU")</f>
        <v>FKU</v>
      </c>
      <c r="W281">
        <f t="shared" si="10"/>
        <v>0</v>
      </c>
    </row>
    <row r="282" spans="1:23" ht="15" customHeight="1" x14ac:dyDescent="0.35">
      <c r="A282" t="s">
        <v>122</v>
      </c>
      <c r="B282" t="s">
        <v>123</v>
      </c>
      <c r="C282" t="s">
        <v>2</v>
      </c>
      <c r="D282" t="s">
        <v>113</v>
      </c>
      <c r="G282" t="s">
        <v>44</v>
      </c>
      <c r="H282">
        <v>663</v>
      </c>
      <c r="I282">
        <v>736</v>
      </c>
      <c r="J282">
        <v>817</v>
      </c>
      <c r="K282">
        <v>1047</v>
      </c>
      <c r="L282" t="s">
        <v>37</v>
      </c>
      <c r="Q282" t="str">
        <f t="shared" si="9"/>
        <v>Chas visual management ABB4.5 Infrastrukturarkitekt</v>
      </c>
      <c r="R282">
        <f ca="1">IFERROR(ROUNDUP(H282*Admin!$AE$4,0),"FKU")</f>
        <v>736</v>
      </c>
      <c r="S282">
        <f ca="1">IFERROR(ROUNDUP(I282*Admin!$AE$4,0),"FKU")</f>
        <v>816</v>
      </c>
      <c r="T282">
        <f ca="1">IFERROR(ROUNDUP(J282*Admin!$AE$4,0),"FKU")</f>
        <v>906</v>
      </c>
      <c r="U282">
        <f ca="1">IFERROR(ROUNDUP(K282*Admin!$AE$4,0),"FKU")</f>
        <v>1161</v>
      </c>
      <c r="V282" t="str">
        <f>IFERROR(ROUNDUP(L282*Avropsmottagare!$G$4,0),"FKU")</f>
        <v>FKU</v>
      </c>
      <c r="W282">
        <f t="shared" si="10"/>
        <v>0</v>
      </c>
    </row>
    <row r="283" spans="1:23" ht="15" customHeight="1" x14ac:dyDescent="0.35">
      <c r="A283" t="s">
        <v>122</v>
      </c>
      <c r="B283" t="s">
        <v>123</v>
      </c>
      <c r="C283" t="s">
        <v>2</v>
      </c>
      <c r="D283" t="s">
        <v>114</v>
      </c>
      <c r="G283" t="s">
        <v>14</v>
      </c>
      <c r="H283">
        <v>663</v>
      </c>
      <c r="I283">
        <v>736</v>
      </c>
      <c r="J283">
        <v>817</v>
      </c>
      <c r="K283">
        <v>1047</v>
      </c>
      <c r="L283" t="s">
        <v>37</v>
      </c>
      <c r="Q283" t="str">
        <f t="shared" si="9"/>
        <v>Chas visual management ABB5.1 Säkerhetsstrateg/Säkerhetsanalytiker</v>
      </c>
      <c r="R283">
        <f ca="1">IFERROR(ROUNDUP(H283*Admin!$AE$4,0),"FKU")</f>
        <v>736</v>
      </c>
      <c r="S283">
        <f ca="1">IFERROR(ROUNDUP(I283*Admin!$AE$4,0),"FKU")</f>
        <v>816</v>
      </c>
      <c r="T283">
        <f ca="1">IFERROR(ROUNDUP(J283*Admin!$AE$4,0),"FKU")</f>
        <v>906</v>
      </c>
      <c r="U283">
        <f ca="1">IFERROR(ROUNDUP(K283*Admin!$AE$4,0),"FKU")</f>
        <v>1161</v>
      </c>
      <c r="V283" t="str">
        <f>IFERROR(ROUNDUP(L283*Avropsmottagare!$G$4,0),"FKU")</f>
        <v>FKU</v>
      </c>
      <c r="W283">
        <f t="shared" si="10"/>
        <v>0</v>
      </c>
    </row>
    <row r="284" spans="1:23" ht="15" customHeight="1" x14ac:dyDescent="0.35">
      <c r="A284" t="s">
        <v>122</v>
      </c>
      <c r="B284" t="s">
        <v>123</v>
      </c>
      <c r="C284" t="s">
        <v>2</v>
      </c>
      <c r="D284" t="s">
        <v>114</v>
      </c>
      <c r="G284" t="s">
        <v>115</v>
      </c>
      <c r="H284">
        <v>663</v>
      </c>
      <c r="I284">
        <v>736</v>
      </c>
      <c r="J284">
        <v>817</v>
      </c>
      <c r="K284">
        <v>1047</v>
      </c>
      <c r="L284" t="s">
        <v>37</v>
      </c>
      <c r="Q284" t="str">
        <f t="shared" si="9"/>
        <v>Chas visual management ABB5.2 Risk Manager</v>
      </c>
      <c r="R284">
        <f ca="1">IFERROR(ROUNDUP(H284*Admin!$AE$4,0),"FKU")</f>
        <v>736</v>
      </c>
      <c r="S284">
        <f ca="1">IFERROR(ROUNDUP(I284*Admin!$AE$4,0),"FKU")</f>
        <v>816</v>
      </c>
      <c r="T284">
        <f ca="1">IFERROR(ROUNDUP(J284*Admin!$AE$4,0),"FKU")</f>
        <v>906</v>
      </c>
      <c r="U284">
        <f ca="1">IFERROR(ROUNDUP(K284*Admin!$AE$4,0),"FKU")</f>
        <v>1161</v>
      </c>
      <c r="V284" t="str">
        <f>IFERROR(ROUNDUP(L284*Avropsmottagare!$G$4,0),"FKU")</f>
        <v>FKU</v>
      </c>
      <c r="W284">
        <f t="shared" si="10"/>
        <v>0</v>
      </c>
    </row>
    <row r="285" spans="1:23" ht="15" customHeight="1" x14ac:dyDescent="0.35">
      <c r="A285" t="s">
        <v>122</v>
      </c>
      <c r="B285" t="s">
        <v>123</v>
      </c>
      <c r="C285" t="s">
        <v>2</v>
      </c>
      <c r="D285" t="s">
        <v>114</v>
      </c>
      <c r="G285" t="s">
        <v>15</v>
      </c>
      <c r="H285">
        <v>663</v>
      </c>
      <c r="I285">
        <v>736</v>
      </c>
      <c r="J285">
        <v>817</v>
      </c>
      <c r="K285">
        <v>1047</v>
      </c>
      <c r="L285" t="s">
        <v>37</v>
      </c>
      <c r="Q285" t="str">
        <f t="shared" si="9"/>
        <v>Chas visual management ABB5.3 Säkerhetstekniker</v>
      </c>
      <c r="R285">
        <f ca="1">IFERROR(ROUNDUP(H285*Admin!$AE$4,0),"FKU")</f>
        <v>736</v>
      </c>
      <c r="S285">
        <f ca="1">IFERROR(ROUNDUP(I285*Admin!$AE$4,0),"FKU")</f>
        <v>816</v>
      </c>
      <c r="T285">
        <f ca="1">IFERROR(ROUNDUP(J285*Admin!$AE$4,0),"FKU")</f>
        <v>906</v>
      </c>
      <c r="U285">
        <f ca="1">IFERROR(ROUNDUP(K285*Admin!$AE$4,0),"FKU")</f>
        <v>1161</v>
      </c>
      <c r="V285" t="str">
        <f>IFERROR(ROUNDUP(L285*Avropsmottagare!$G$4,0),"FKU")</f>
        <v>FKU</v>
      </c>
      <c r="W285">
        <f t="shared" si="10"/>
        <v>0</v>
      </c>
    </row>
    <row r="286" spans="1:23" ht="15" customHeight="1" x14ac:dyDescent="0.35">
      <c r="A286" t="s">
        <v>122</v>
      </c>
      <c r="B286" t="s">
        <v>123</v>
      </c>
      <c r="C286" t="s">
        <v>2</v>
      </c>
      <c r="D286" t="s">
        <v>116</v>
      </c>
      <c r="G286" t="s">
        <v>45</v>
      </c>
      <c r="H286">
        <v>768</v>
      </c>
      <c r="I286">
        <v>853</v>
      </c>
      <c r="J286">
        <v>947</v>
      </c>
      <c r="K286">
        <v>1047</v>
      </c>
      <c r="L286" t="s">
        <v>37</v>
      </c>
      <c r="Q286" t="str">
        <f t="shared" si="9"/>
        <v>Chas visual management ABB6.1 Webbstrateg</v>
      </c>
      <c r="R286">
        <f ca="1">IFERROR(ROUNDUP(H286*Admin!$AE$4,0),"FKU")</f>
        <v>852</v>
      </c>
      <c r="S286">
        <f ca="1">IFERROR(ROUNDUP(I286*Admin!$AE$4,0),"FKU")</f>
        <v>946</v>
      </c>
      <c r="T286">
        <f ca="1">IFERROR(ROUNDUP(J286*Admin!$AE$4,0),"FKU")</f>
        <v>1050</v>
      </c>
      <c r="U286">
        <f ca="1">IFERROR(ROUNDUP(K286*Admin!$AE$4,0),"FKU")</f>
        <v>1161</v>
      </c>
      <c r="V286" t="str">
        <f>IFERROR(ROUNDUP(L286*Avropsmottagare!$G$4,0),"FKU")</f>
        <v>FKU</v>
      </c>
      <c r="W286">
        <f t="shared" si="10"/>
        <v>0</v>
      </c>
    </row>
    <row r="287" spans="1:23" ht="15" customHeight="1" x14ac:dyDescent="0.35">
      <c r="A287" t="s">
        <v>122</v>
      </c>
      <c r="B287" t="s">
        <v>123</v>
      </c>
      <c r="C287" t="s">
        <v>2</v>
      </c>
      <c r="D287" t="s">
        <v>116</v>
      </c>
      <c r="G287" t="s">
        <v>117</v>
      </c>
      <c r="H287">
        <v>768</v>
      </c>
      <c r="I287">
        <v>853</v>
      </c>
      <c r="J287">
        <v>947</v>
      </c>
      <c r="K287">
        <v>1047</v>
      </c>
      <c r="L287" t="s">
        <v>37</v>
      </c>
      <c r="Q287" t="str">
        <f t="shared" si="9"/>
        <v>Chas visual management ABB6.2 Interaktionsdesigner/Tillgänglighetsexpert</v>
      </c>
      <c r="R287">
        <f ca="1">IFERROR(ROUNDUP(H287*Admin!$AE$4,0),"FKU")</f>
        <v>852</v>
      </c>
      <c r="S287">
        <f ca="1">IFERROR(ROUNDUP(I287*Admin!$AE$4,0),"FKU")</f>
        <v>946</v>
      </c>
      <c r="T287">
        <f ca="1">IFERROR(ROUNDUP(J287*Admin!$AE$4,0),"FKU")</f>
        <v>1050</v>
      </c>
      <c r="U287">
        <f ca="1">IFERROR(ROUNDUP(K287*Admin!$AE$4,0),"FKU")</f>
        <v>1161</v>
      </c>
      <c r="V287" t="str">
        <f>IFERROR(ROUNDUP(L287*Avropsmottagare!$G$4,0),"FKU")</f>
        <v>FKU</v>
      </c>
      <c r="W287">
        <f t="shared" si="10"/>
        <v>0</v>
      </c>
    </row>
    <row r="288" spans="1:23" ht="15" customHeight="1" x14ac:dyDescent="0.35">
      <c r="A288" t="s">
        <v>122</v>
      </c>
      <c r="B288" t="s">
        <v>123</v>
      </c>
      <c r="C288" t="s">
        <v>2</v>
      </c>
      <c r="D288" t="s">
        <v>116</v>
      </c>
      <c r="G288" t="s">
        <v>16</v>
      </c>
      <c r="H288">
        <v>768</v>
      </c>
      <c r="I288">
        <v>853</v>
      </c>
      <c r="J288">
        <v>947</v>
      </c>
      <c r="K288">
        <v>1047</v>
      </c>
      <c r="L288" t="s">
        <v>37</v>
      </c>
      <c r="Q288" t="str">
        <f t="shared" si="9"/>
        <v>Chas visual management ABB6.3 Grafisk formgivare</v>
      </c>
      <c r="R288">
        <f ca="1">IFERROR(ROUNDUP(H288*Admin!$AE$4,0),"FKU")</f>
        <v>852</v>
      </c>
      <c r="S288">
        <f ca="1">IFERROR(ROUNDUP(I288*Admin!$AE$4,0),"FKU")</f>
        <v>946</v>
      </c>
      <c r="T288">
        <f ca="1">IFERROR(ROUNDUP(J288*Admin!$AE$4,0),"FKU")</f>
        <v>1050</v>
      </c>
      <c r="U288">
        <f ca="1">IFERROR(ROUNDUP(K288*Admin!$AE$4,0),"FKU")</f>
        <v>1161</v>
      </c>
      <c r="V288" t="str">
        <f>IFERROR(ROUNDUP(L288*Avropsmottagare!$G$4,0),"FKU")</f>
        <v>FKU</v>
      </c>
      <c r="W288">
        <f t="shared" si="10"/>
        <v>0</v>
      </c>
    </row>
    <row r="289" spans="1:23" ht="15" customHeight="1" x14ac:dyDescent="0.35">
      <c r="A289" t="s">
        <v>122</v>
      </c>
      <c r="B289" t="s">
        <v>123</v>
      </c>
      <c r="C289" t="s">
        <v>2</v>
      </c>
      <c r="D289" t="s">
        <v>46</v>
      </c>
      <c r="G289" t="s">
        <v>47</v>
      </c>
      <c r="H289">
        <v>522</v>
      </c>
      <c r="I289">
        <v>580</v>
      </c>
      <c r="J289">
        <v>630</v>
      </c>
      <c r="K289">
        <v>710</v>
      </c>
      <c r="L289" t="s">
        <v>37</v>
      </c>
      <c r="Q289" t="str">
        <f t="shared" si="9"/>
        <v>Chas visual management ABB7.1 Teknikstöd – på plats</v>
      </c>
      <c r="R289">
        <f ca="1">IFERROR(ROUNDUP(H289*Admin!$AE$4,0),"FKU")</f>
        <v>579</v>
      </c>
      <c r="S289">
        <f ca="1">IFERROR(ROUNDUP(I289*Admin!$AE$4,0),"FKU")</f>
        <v>644</v>
      </c>
      <c r="T289">
        <f ca="1">IFERROR(ROUNDUP(J289*Admin!$AE$4,0),"FKU")</f>
        <v>699</v>
      </c>
      <c r="U289">
        <f ca="1">IFERROR(ROUNDUP(K289*Admin!$AE$4,0),"FKU")</f>
        <v>788</v>
      </c>
      <c r="V289" t="str">
        <f>IFERROR(ROUNDUP(L289*Avropsmottagare!$G$4,0),"FKU")</f>
        <v>FKU</v>
      </c>
      <c r="W289">
        <f t="shared" si="10"/>
        <v>0</v>
      </c>
    </row>
    <row r="290" spans="1:23" ht="15" customHeight="1" x14ac:dyDescent="0.35">
      <c r="A290" t="s">
        <v>122</v>
      </c>
      <c r="B290" t="s">
        <v>123</v>
      </c>
      <c r="C290" t="s">
        <v>3</v>
      </c>
      <c r="D290" t="s">
        <v>36</v>
      </c>
      <c r="G290" t="s">
        <v>9</v>
      </c>
      <c r="H290">
        <v>655</v>
      </c>
      <c r="I290">
        <v>727</v>
      </c>
      <c r="J290">
        <v>807</v>
      </c>
      <c r="K290">
        <v>947</v>
      </c>
      <c r="L290" t="s">
        <v>37</v>
      </c>
      <c r="Q290" t="str">
        <f t="shared" si="9"/>
        <v>Chas visual management ABC1.1 IT- eller Digitaliseringsstrateg</v>
      </c>
      <c r="R290">
        <f ca="1">IFERROR(ROUNDUP(H290*Admin!$AE$4,0),"FKU")</f>
        <v>727</v>
      </c>
      <c r="S290">
        <f ca="1">IFERROR(ROUNDUP(I290*Admin!$AE$4,0),"FKU")</f>
        <v>806</v>
      </c>
      <c r="T290">
        <f ca="1">IFERROR(ROUNDUP(J290*Admin!$AE$4,0),"FKU")</f>
        <v>895</v>
      </c>
      <c r="U290">
        <f ca="1">IFERROR(ROUNDUP(K290*Admin!$AE$4,0),"FKU")</f>
        <v>1050</v>
      </c>
      <c r="V290" t="str">
        <f>IFERROR(ROUNDUP(L290*Avropsmottagare!$G$4,0),"FKU")</f>
        <v>FKU</v>
      </c>
      <c r="W290">
        <f t="shared" si="10"/>
        <v>0</v>
      </c>
    </row>
    <row r="291" spans="1:23" ht="15" customHeight="1" x14ac:dyDescent="0.35">
      <c r="A291" t="s">
        <v>122</v>
      </c>
      <c r="B291" t="s">
        <v>123</v>
      </c>
      <c r="C291" t="s">
        <v>3</v>
      </c>
      <c r="D291" t="s">
        <v>36</v>
      </c>
      <c r="G291" t="s">
        <v>106</v>
      </c>
      <c r="H291">
        <v>655</v>
      </c>
      <c r="I291">
        <v>727</v>
      </c>
      <c r="J291">
        <v>807</v>
      </c>
      <c r="K291">
        <v>947</v>
      </c>
      <c r="L291" t="s">
        <v>37</v>
      </c>
      <c r="Q291" t="str">
        <f t="shared" si="9"/>
        <v>Chas visual management ABC1.2 Modelleringsledare/Kravanalytiker</v>
      </c>
      <c r="R291">
        <f ca="1">IFERROR(ROUNDUP(H291*Admin!$AE$4,0),"FKU")</f>
        <v>727</v>
      </c>
      <c r="S291">
        <f ca="1">IFERROR(ROUNDUP(I291*Admin!$AE$4,0),"FKU")</f>
        <v>806</v>
      </c>
      <c r="T291">
        <f ca="1">IFERROR(ROUNDUP(J291*Admin!$AE$4,0),"FKU")</f>
        <v>895</v>
      </c>
      <c r="U291">
        <f ca="1">IFERROR(ROUNDUP(K291*Admin!$AE$4,0),"FKU")</f>
        <v>1050</v>
      </c>
      <c r="V291" t="str">
        <f>IFERROR(ROUNDUP(L291*Avropsmottagare!$G$4,0),"FKU")</f>
        <v>FKU</v>
      </c>
      <c r="W291">
        <f t="shared" si="10"/>
        <v>0</v>
      </c>
    </row>
    <row r="292" spans="1:23" ht="15" customHeight="1" x14ac:dyDescent="0.35">
      <c r="A292" t="s">
        <v>122</v>
      </c>
      <c r="B292" t="s">
        <v>123</v>
      </c>
      <c r="C292" t="s">
        <v>3</v>
      </c>
      <c r="D292" t="s">
        <v>36</v>
      </c>
      <c r="G292" t="s">
        <v>107</v>
      </c>
      <c r="H292">
        <v>655</v>
      </c>
      <c r="I292">
        <v>727</v>
      </c>
      <c r="J292">
        <v>807</v>
      </c>
      <c r="K292">
        <v>947</v>
      </c>
      <c r="L292" t="s">
        <v>37</v>
      </c>
      <c r="Q292" t="str">
        <f t="shared" si="9"/>
        <v>Chas visual management ABC1.3 Metodstöd</v>
      </c>
      <c r="R292">
        <f ca="1">IFERROR(ROUNDUP(H292*Admin!$AE$4,0),"FKU")</f>
        <v>727</v>
      </c>
      <c r="S292">
        <f ca="1">IFERROR(ROUNDUP(I292*Admin!$AE$4,0),"FKU")</f>
        <v>806</v>
      </c>
      <c r="T292">
        <f ca="1">IFERROR(ROUNDUP(J292*Admin!$AE$4,0),"FKU")</f>
        <v>895</v>
      </c>
      <c r="U292">
        <f ca="1">IFERROR(ROUNDUP(K292*Admin!$AE$4,0),"FKU")</f>
        <v>1050</v>
      </c>
      <c r="V292" t="str">
        <f>IFERROR(ROUNDUP(L292*Avropsmottagare!$G$4,0),"FKU")</f>
        <v>FKU</v>
      </c>
      <c r="W292">
        <f t="shared" si="10"/>
        <v>0</v>
      </c>
    </row>
    <row r="293" spans="1:23" ht="15" customHeight="1" x14ac:dyDescent="0.35">
      <c r="A293" t="s">
        <v>122</v>
      </c>
      <c r="B293" t="s">
        <v>123</v>
      </c>
      <c r="C293" t="s">
        <v>3</v>
      </c>
      <c r="D293" t="s">
        <v>36</v>
      </c>
      <c r="G293" t="s">
        <v>108</v>
      </c>
      <c r="H293">
        <v>655</v>
      </c>
      <c r="I293">
        <v>727</v>
      </c>
      <c r="J293">
        <v>807</v>
      </c>
      <c r="K293">
        <v>947</v>
      </c>
      <c r="L293" t="s">
        <v>37</v>
      </c>
      <c r="Q293" t="str">
        <f t="shared" si="9"/>
        <v>Chas visual management ABC1.4 Hållbarhetsstrateg inom IT</v>
      </c>
      <c r="R293">
        <f ca="1">IFERROR(ROUNDUP(H293*Admin!$AE$4,0),"FKU")</f>
        <v>727</v>
      </c>
      <c r="S293">
        <f ca="1">IFERROR(ROUNDUP(I293*Admin!$AE$4,0),"FKU")</f>
        <v>806</v>
      </c>
      <c r="T293">
        <f ca="1">IFERROR(ROUNDUP(J293*Admin!$AE$4,0),"FKU")</f>
        <v>895</v>
      </c>
      <c r="U293">
        <f ca="1">IFERROR(ROUNDUP(K293*Admin!$AE$4,0),"FKU")</f>
        <v>1050</v>
      </c>
      <c r="V293" t="str">
        <f>IFERROR(ROUNDUP(L293*Avropsmottagare!$G$4,0),"FKU")</f>
        <v>FKU</v>
      </c>
      <c r="W293">
        <f t="shared" si="10"/>
        <v>0</v>
      </c>
    </row>
    <row r="294" spans="1:23" ht="15" customHeight="1" x14ac:dyDescent="0.35">
      <c r="A294" t="s">
        <v>122</v>
      </c>
      <c r="B294" t="s">
        <v>123</v>
      </c>
      <c r="C294" t="s">
        <v>3</v>
      </c>
      <c r="D294" t="s">
        <v>38</v>
      </c>
      <c r="G294" t="s">
        <v>10</v>
      </c>
      <c r="H294">
        <v>768</v>
      </c>
      <c r="I294">
        <v>853</v>
      </c>
      <c r="J294">
        <v>947</v>
      </c>
      <c r="K294">
        <v>1047</v>
      </c>
      <c r="L294" t="s">
        <v>37</v>
      </c>
      <c r="Q294" t="str">
        <f t="shared" si="9"/>
        <v>Chas visual management ABC2.1 Projektledare</v>
      </c>
      <c r="R294">
        <f ca="1">IFERROR(ROUNDUP(H294*Admin!$AE$4,0),"FKU")</f>
        <v>852</v>
      </c>
      <c r="S294">
        <f ca="1">IFERROR(ROUNDUP(I294*Admin!$AE$4,0),"FKU")</f>
        <v>946</v>
      </c>
      <c r="T294">
        <f ca="1">IFERROR(ROUNDUP(J294*Admin!$AE$4,0),"FKU")</f>
        <v>1050</v>
      </c>
      <c r="U294">
        <f ca="1">IFERROR(ROUNDUP(K294*Admin!$AE$4,0),"FKU")</f>
        <v>1161</v>
      </c>
      <c r="V294" t="str">
        <f>IFERROR(ROUNDUP(L294*Avropsmottagare!$G$4,0),"FKU")</f>
        <v>FKU</v>
      </c>
      <c r="W294">
        <f t="shared" si="10"/>
        <v>0</v>
      </c>
    </row>
    <row r="295" spans="1:23" ht="15" customHeight="1" x14ac:dyDescent="0.35">
      <c r="A295" t="s">
        <v>122</v>
      </c>
      <c r="B295" t="s">
        <v>123</v>
      </c>
      <c r="C295" t="s">
        <v>3</v>
      </c>
      <c r="D295" t="s">
        <v>38</v>
      </c>
      <c r="G295" t="s">
        <v>11</v>
      </c>
      <c r="H295">
        <v>768</v>
      </c>
      <c r="I295">
        <v>853</v>
      </c>
      <c r="J295">
        <v>947</v>
      </c>
      <c r="K295">
        <v>1047</v>
      </c>
      <c r="L295" t="s">
        <v>37</v>
      </c>
      <c r="Q295" t="str">
        <f t="shared" si="9"/>
        <v>Chas visual management ABC2.2 Teknisk projektledare</v>
      </c>
      <c r="R295">
        <f ca="1">IFERROR(ROUNDUP(H295*Admin!$AE$4,0),"FKU")</f>
        <v>852</v>
      </c>
      <c r="S295">
        <f ca="1">IFERROR(ROUNDUP(I295*Admin!$AE$4,0),"FKU")</f>
        <v>946</v>
      </c>
      <c r="T295">
        <f ca="1">IFERROR(ROUNDUP(J295*Admin!$AE$4,0),"FKU")</f>
        <v>1050</v>
      </c>
      <c r="U295">
        <f ca="1">IFERROR(ROUNDUP(K295*Admin!$AE$4,0),"FKU")</f>
        <v>1161</v>
      </c>
      <c r="V295" t="str">
        <f>IFERROR(ROUNDUP(L295*Avropsmottagare!$G$4,0),"FKU")</f>
        <v>FKU</v>
      </c>
      <c r="W295">
        <f t="shared" si="10"/>
        <v>0</v>
      </c>
    </row>
    <row r="296" spans="1:23" ht="15" customHeight="1" x14ac:dyDescent="0.35">
      <c r="A296" t="s">
        <v>122</v>
      </c>
      <c r="B296" t="s">
        <v>123</v>
      </c>
      <c r="C296" t="s">
        <v>3</v>
      </c>
      <c r="D296" t="s">
        <v>38</v>
      </c>
      <c r="G296" t="s">
        <v>109</v>
      </c>
      <c r="H296">
        <v>768</v>
      </c>
      <c r="I296">
        <v>853</v>
      </c>
      <c r="J296">
        <v>947</v>
      </c>
      <c r="K296">
        <v>1047</v>
      </c>
      <c r="L296" t="s">
        <v>37</v>
      </c>
      <c r="Q296" t="str">
        <f t="shared" si="9"/>
        <v>Chas visual management ABC2.3 Förändringsledare</v>
      </c>
      <c r="R296">
        <f ca="1">IFERROR(ROUNDUP(H296*Admin!$AE$4,0),"FKU")</f>
        <v>852</v>
      </c>
      <c r="S296">
        <f ca="1">IFERROR(ROUNDUP(I296*Admin!$AE$4,0),"FKU")</f>
        <v>946</v>
      </c>
      <c r="T296">
        <f ca="1">IFERROR(ROUNDUP(J296*Admin!$AE$4,0),"FKU")</f>
        <v>1050</v>
      </c>
      <c r="U296">
        <f ca="1">IFERROR(ROUNDUP(K296*Admin!$AE$4,0),"FKU")</f>
        <v>1161</v>
      </c>
      <c r="V296" t="str">
        <f>IFERROR(ROUNDUP(L296*Avropsmottagare!$G$4,0),"FKU")</f>
        <v>FKU</v>
      </c>
      <c r="W296">
        <f t="shared" si="10"/>
        <v>0</v>
      </c>
    </row>
    <row r="297" spans="1:23" ht="15" customHeight="1" x14ac:dyDescent="0.35">
      <c r="A297" t="s">
        <v>122</v>
      </c>
      <c r="B297" t="s">
        <v>123</v>
      </c>
      <c r="C297" t="s">
        <v>3</v>
      </c>
      <c r="D297" t="s">
        <v>38</v>
      </c>
      <c r="G297" t="s">
        <v>110</v>
      </c>
      <c r="H297">
        <v>768</v>
      </c>
      <c r="I297">
        <v>853</v>
      </c>
      <c r="J297">
        <v>947</v>
      </c>
      <c r="K297">
        <v>1047</v>
      </c>
      <c r="L297" t="s">
        <v>37</v>
      </c>
      <c r="Q297" t="str">
        <f t="shared" si="9"/>
        <v>Chas visual management ABC2.4 IT-controller/Compliance manager</v>
      </c>
      <c r="R297">
        <f ca="1">IFERROR(ROUNDUP(H297*Admin!$AE$4,0),"FKU")</f>
        <v>852</v>
      </c>
      <c r="S297">
        <f ca="1">IFERROR(ROUNDUP(I297*Admin!$AE$4,0),"FKU")</f>
        <v>946</v>
      </c>
      <c r="T297">
        <f ca="1">IFERROR(ROUNDUP(J297*Admin!$AE$4,0),"FKU")</f>
        <v>1050</v>
      </c>
      <c r="U297">
        <f ca="1">IFERROR(ROUNDUP(K297*Admin!$AE$4,0),"FKU")</f>
        <v>1161</v>
      </c>
      <c r="V297" t="str">
        <f>IFERROR(ROUNDUP(L297*Avropsmottagare!$G$4,0),"FKU")</f>
        <v>FKU</v>
      </c>
      <c r="W297">
        <f t="shared" si="10"/>
        <v>0</v>
      </c>
    </row>
    <row r="298" spans="1:23" ht="15" customHeight="1" x14ac:dyDescent="0.35">
      <c r="A298" t="s">
        <v>122</v>
      </c>
      <c r="B298" t="s">
        <v>123</v>
      </c>
      <c r="C298" t="s">
        <v>3</v>
      </c>
      <c r="D298" t="s">
        <v>39</v>
      </c>
      <c r="G298" t="s">
        <v>111</v>
      </c>
      <c r="H298">
        <v>768</v>
      </c>
      <c r="I298">
        <v>853</v>
      </c>
      <c r="J298">
        <v>947</v>
      </c>
      <c r="K298">
        <v>1047</v>
      </c>
      <c r="L298" t="s">
        <v>37</v>
      </c>
      <c r="Q298" t="str">
        <f t="shared" si="9"/>
        <v>Chas visual management ABC3.1 Systemutvecklare/Systemintegratör</v>
      </c>
      <c r="R298">
        <f ca="1">IFERROR(ROUNDUP(H298*Admin!$AE$4,0),"FKU")</f>
        <v>852</v>
      </c>
      <c r="S298">
        <f ca="1">IFERROR(ROUNDUP(I298*Admin!$AE$4,0),"FKU")</f>
        <v>946</v>
      </c>
      <c r="T298">
        <f ca="1">IFERROR(ROUNDUP(J298*Admin!$AE$4,0),"FKU")</f>
        <v>1050</v>
      </c>
      <c r="U298">
        <f ca="1">IFERROR(ROUNDUP(K298*Admin!$AE$4,0),"FKU")</f>
        <v>1161</v>
      </c>
      <c r="V298" t="str">
        <f>IFERROR(ROUNDUP(L298*Avropsmottagare!$G$4,0),"FKU")</f>
        <v>FKU</v>
      </c>
      <c r="W298">
        <f t="shared" si="10"/>
        <v>0</v>
      </c>
    </row>
    <row r="299" spans="1:23" ht="15" customHeight="1" x14ac:dyDescent="0.35">
      <c r="A299" t="s">
        <v>122</v>
      </c>
      <c r="B299" t="s">
        <v>123</v>
      </c>
      <c r="C299" t="s">
        <v>3</v>
      </c>
      <c r="D299" t="s">
        <v>39</v>
      </c>
      <c r="G299" t="s">
        <v>112</v>
      </c>
      <c r="H299">
        <v>768</v>
      </c>
      <c r="I299">
        <v>853</v>
      </c>
      <c r="J299">
        <v>947</v>
      </c>
      <c r="K299">
        <v>1047</v>
      </c>
      <c r="L299" t="s">
        <v>37</v>
      </c>
      <c r="Q299" t="str">
        <f t="shared" si="9"/>
        <v>Chas visual management ABC3.2 Systemförvaltare</v>
      </c>
      <c r="R299">
        <f ca="1">IFERROR(ROUNDUP(H299*Admin!$AE$4,0),"FKU")</f>
        <v>852</v>
      </c>
      <c r="S299">
        <f ca="1">IFERROR(ROUNDUP(I299*Admin!$AE$4,0),"FKU")</f>
        <v>946</v>
      </c>
      <c r="T299">
        <f ca="1">IFERROR(ROUNDUP(J299*Admin!$AE$4,0),"FKU")</f>
        <v>1050</v>
      </c>
      <c r="U299">
        <f ca="1">IFERROR(ROUNDUP(K299*Admin!$AE$4,0),"FKU")</f>
        <v>1161</v>
      </c>
      <c r="V299" t="str">
        <f>IFERROR(ROUNDUP(L299*Avropsmottagare!$G$4,0),"FKU")</f>
        <v>FKU</v>
      </c>
      <c r="W299">
        <f t="shared" si="10"/>
        <v>0</v>
      </c>
    </row>
    <row r="300" spans="1:23" ht="15" customHeight="1" x14ac:dyDescent="0.35">
      <c r="A300" t="s">
        <v>122</v>
      </c>
      <c r="B300" t="s">
        <v>123</v>
      </c>
      <c r="C300" t="s">
        <v>3</v>
      </c>
      <c r="D300" t="s">
        <v>39</v>
      </c>
      <c r="G300" t="s">
        <v>12</v>
      </c>
      <c r="H300">
        <v>768</v>
      </c>
      <c r="I300">
        <v>853</v>
      </c>
      <c r="J300">
        <v>947</v>
      </c>
      <c r="K300">
        <v>1047</v>
      </c>
      <c r="L300" t="s">
        <v>37</v>
      </c>
      <c r="Q300" t="str">
        <f t="shared" si="9"/>
        <v>Chas visual management ABC3.3 Tekniker</v>
      </c>
      <c r="R300">
        <f ca="1">IFERROR(ROUNDUP(H300*Admin!$AE$4,0),"FKU")</f>
        <v>852</v>
      </c>
      <c r="S300">
        <f ca="1">IFERROR(ROUNDUP(I300*Admin!$AE$4,0),"FKU")</f>
        <v>946</v>
      </c>
      <c r="T300">
        <f ca="1">IFERROR(ROUNDUP(J300*Admin!$AE$4,0),"FKU")</f>
        <v>1050</v>
      </c>
      <c r="U300">
        <f ca="1">IFERROR(ROUNDUP(K300*Admin!$AE$4,0),"FKU")</f>
        <v>1161</v>
      </c>
      <c r="V300" t="str">
        <f>IFERROR(ROUNDUP(L300*Avropsmottagare!$G$4,0),"FKU")</f>
        <v>FKU</v>
      </c>
      <c r="W300">
        <f t="shared" si="10"/>
        <v>0</v>
      </c>
    </row>
    <row r="301" spans="1:23" ht="15" customHeight="1" x14ac:dyDescent="0.35">
      <c r="A301" t="s">
        <v>122</v>
      </c>
      <c r="B301" t="s">
        <v>123</v>
      </c>
      <c r="C301" t="s">
        <v>3</v>
      </c>
      <c r="D301" t="s">
        <v>39</v>
      </c>
      <c r="G301" t="s">
        <v>13</v>
      </c>
      <c r="H301">
        <v>768</v>
      </c>
      <c r="I301">
        <v>853</v>
      </c>
      <c r="J301">
        <v>947</v>
      </c>
      <c r="K301">
        <v>1047</v>
      </c>
      <c r="L301" t="s">
        <v>37</v>
      </c>
      <c r="Q301" t="str">
        <f t="shared" si="9"/>
        <v>Chas visual management ABC3.4 Testare</v>
      </c>
      <c r="R301">
        <f ca="1">IFERROR(ROUNDUP(H301*Admin!$AE$4,0),"FKU")</f>
        <v>852</v>
      </c>
      <c r="S301">
        <f ca="1">IFERROR(ROUNDUP(I301*Admin!$AE$4,0),"FKU")</f>
        <v>946</v>
      </c>
      <c r="T301">
        <f ca="1">IFERROR(ROUNDUP(J301*Admin!$AE$4,0),"FKU")</f>
        <v>1050</v>
      </c>
      <c r="U301">
        <f ca="1">IFERROR(ROUNDUP(K301*Admin!$AE$4,0),"FKU")</f>
        <v>1161</v>
      </c>
      <c r="V301" t="str">
        <f>IFERROR(ROUNDUP(L301*Avropsmottagare!$G$4,0),"FKU")</f>
        <v>FKU</v>
      </c>
      <c r="W301">
        <f t="shared" si="10"/>
        <v>0</v>
      </c>
    </row>
    <row r="302" spans="1:23" ht="15" customHeight="1" x14ac:dyDescent="0.35">
      <c r="A302" t="s">
        <v>122</v>
      </c>
      <c r="B302" t="s">
        <v>123</v>
      </c>
      <c r="C302" t="s">
        <v>3</v>
      </c>
      <c r="D302" t="s">
        <v>113</v>
      </c>
      <c r="G302" t="s">
        <v>40</v>
      </c>
      <c r="H302">
        <v>663</v>
      </c>
      <c r="I302">
        <v>736</v>
      </c>
      <c r="J302">
        <v>817</v>
      </c>
      <c r="K302">
        <v>1047</v>
      </c>
      <c r="L302" t="s">
        <v>37</v>
      </c>
      <c r="Q302" t="str">
        <f t="shared" si="9"/>
        <v>Chas visual management ABC4.1 Enterprisearkitekt</v>
      </c>
      <c r="R302">
        <f ca="1">IFERROR(ROUNDUP(H302*Admin!$AE$4,0),"FKU")</f>
        <v>736</v>
      </c>
      <c r="S302">
        <f ca="1">IFERROR(ROUNDUP(I302*Admin!$AE$4,0),"FKU")</f>
        <v>816</v>
      </c>
      <c r="T302">
        <f ca="1">IFERROR(ROUNDUP(J302*Admin!$AE$4,0),"FKU")</f>
        <v>906</v>
      </c>
      <c r="U302">
        <f ca="1">IFERROR(ROUNDUP(K302*Admin!$AE$4,0),"FKU")</f>
        <v>1161</v>
      </c>
      <c r="V302" t="str">
        <f>IFERROR(ROUNDUP(L302*Avropsmottagare!$G$4,0),"FKU")</f>
        <v>FKU</v>
      </c>
      <c r="W302">
        <f t="shared" si="10"/>
        <v>0</v>
      </c>
    </row>
    <row r="303" spans="1:23" ht="15" customHeight="1" x14ac:dyDescent="0.35">
      <c r="A303" t="s">
        <v>122</v>
      </c>
      <c r="B303" t="s">
        <v>123</v>
      </c>
      <c r="C303" t="s">
        <v>3</v>
      </c>
      <c r="D303" t="s">
        <v>113</v>
      </c>
      <c r="G303" t="s">
        <v>41</v>
      </c>
      <c r="H303">
        <v>663</v>
      </c>
      <c r="I303">
        <v>736</v>
      </c>
      <c r="J303">
        <v>817</v>
      </c>
      <c r="K303">
        <v>1047</v>
      </c>
      <c r="L303" t="s">
        <v>37</v>
      </c>
      <c r="Q303" t="str">
        <f t="shared" si="9"/>
        <v>Chas visual management ABC4.2 Verksamhetsarkitekt</v>
      </c>
      <c r="R303">
        <f ca="1">IFERROR(ROUNDUP(H303*Admin!$AE$4,0),"FKU")</f>
        <v>736</v>
      </c>
      <c r="S303">
        <f ca="1">IFERROR(ROUNDUP(I303*Admin!$AE$4,0),"FKU")</f>
        <v>816</v>
      </c>
      <c r="T303">
        <f ca="1">IFERROR(ROUNDUP(J303*Admin!$AE$4,0),"FKU")</f>
        <v>906</v>
      </c>
      <c r="U303">
        <f ca="1">IFERROR(ROUNDUP(K303*Admin!$AE$4,0),"FKU")</f>
        <v>1161</v>
      </c>
      <c r="V303" t="str">
        <f>IFERROR(ROUNDUP(L303*Avropsmottagare!$G$4,0),"FKU")</f>
        <v>FKU</v>
      </c>
      <c r="W303">
        <f t="shared" si="10"/>
        <v>0</v>
      </c>
    </row>
    <row r="304" spans="1:23" ht="15" customHeight="1" x14ac:dyDescent="0.35">
      <c r="A304" t="s">
        <v>122</v>
      </c>
      <c r="B304" t="s">
        <v>123</v>
      </c>
      <c r="C304" t="s">
        <v>3</v>
      </c>
      <c r="D304" t="s">
        <v>113</v>
      </c>
      <c r="G304" t="s">
        <v>42</v>
      </c>
      <c r="H304">
        <v>663</v>
      </c>
      <c r="I304">
        <v>736</v>
      </c>
      <c r="J304">
        <v>817</v>
      </c>
      <c r="K304">
        <v>1047</v>
      </c>
      <c r="L304" t="s">
        <v>37</v>
      </c>
      <c r="Q304" t="str">
        <f t="shared" si="9"/>
        <v>Chas visual management ABC4.3 Lösningsarkitekt</v>
      </c>
      <c r="R304">
        <f ca="1">IFERROR(ROUNDUP(H304*Admin!$AE$4,0),"FKU")</f>
        <v>736</v>
      </c>
      <c r="S304">
        <f ca="1">IFERROR(ROUNDUP(I304*Admin!$AE$4,0),"FKU")</f>
        <v>816</v>
      </c>
      <c r="T304">
        <f ca="1">IFERROR(ROUNDUP(J304*Admin!$AE$4,0),"FKU")</f>
        <v>906</v>
      </c>
      <c r="U304">
        <f ca="1">IFERROR(ROUNDUP(K304*Admin!$AE$4,0),"FKU")</f>
        <v>1161</v>
      </c>
      <c r="V304" t="str">
        <f>IFERROR(ROUNDUP(L304*Avropsmottagare!$G$4,0),"FKU")</f>
        <v>FKU</v>
      </c>
      <c r="W304">
        <f t="shared" si="10"/>
        <v>0</v>
      </c>
    </row>
    <row r="305" spans="1:23" ht="15" customHeight="1" x14ac:dyDescent="0.35">
      <c r="A305" t="s">
        <v>122</v>
      </c>
      <c r="B305" t="s">
        <v>123</v>
      </c>
      <c r="C305" t="s">
        <v>3</v>
      </c>
      <c r="D305" t="s">
        <v>113</v>
      </c>
      <c r="G305" t="s">
        <v>43</v>
      </c>
      <c r="H305">
        <v>663</v>
      </c>
      <c r="I305">
        <v>736</v>
      </c>
      <c r="J305">
        <v>817</v>
      </c>
      <c r="K305">
        <v>1047</v>
      </c>
      <c r="L305" t="s">
        <v>37</v>
      </c>
      <c r="Q305" t="str">
        <f t="shared" si="9"/>
        <v>Chas visual management ABC4.4 Mjukvaruarkitekt</v>
      </c>
      <c r="R305">
        <f ca="1">IFERROR(ROUNDUP(H305*Admin!$AE$4,0),"FKU")</f>
        <v>736</v>
      </c>
      <c r="S305">
        <f ca="1">IFERROR(ROUNDUP(I305*Admin!$AE$4,0),"FKU")</f>
        <v>816</v>
      </c>
      <c r="T305">
        <f ca="1">IFERROR(ROUNDUP(J305*Admin!$AE$4,0),"FKU")</f>
        <v>906</v>
      </c>
      <c r="U305">
        <f ca="1">IFERROR(ROUNDUP(K305*Admin!$AE$4,0),"FKU")</f>
        <v>1161</v>
      </c>
      <c r="V305" t="str">
        <f>IFERROR(ROUNDUP(L305*Avropsmottagare!$G$4,0),"FKU")</f>
        <v>FKU</v>
      </c>
      <c r="W305">
        <f t="shared" si="10"/>
        <v>0</v>
      </c>
    </row>
    <row r="306" spans="1:23" ht="15" customHeight="1" x14ac:dyDescent="0.35">
      <c r="A306" t="s">
        <v>122</v>
      </c>
      <c r="B306" t="s">
        <v>123</v>
      </c>
      <c r="C306" t="s">
        <v>3</v>
      </c>
      <c r="D306" t="s">
        <v>113</v>
      </c>
      <c r="G306" t="s">
        <v>44</v>
      </c>
      <c r="H306">
        <v>663</v>
      </c>
      <c r="I306">
        <v>736</v>
      </c>
      <c r="J306">
        <v>817</v>
      </c>
      <c r="K306">
        <v>1047</v>
      </c>
      <c r="L306" t="s">
        <v>37</v>
      </c>
      <c r="Q306" t="str">
        <f t="shared" si="9"/>
        <v>Chas visual management ABC4.5 Infrastrukturarkitekt</v>
      </c>
      <c r="R306">
        <f ca="1">IFERROR(ROUNDUP(H306*Admin!$AE$4,0),"FKU")</f>
        <v>736</v>
      </c>
      <c r="S306">
        <f ca="1">IFERROR(ROUNDUP(I306*Admin!$AE$4,0),"FKU")</f>
        <v>816</v>
      </c>
      <c r="T306">
        <f ca="1">IFERROR(ROUNDUP(J306*Admin!$AE$4,0),"FKU")</f>
        <v>906</v>
      </c>
      <c r="U306">
        <f ca="1">IFERROR(ROUNDUP(K306*Admin!$AE$4,0),"FKU")</f>
        <v>1161</v>
      </c>
      <c r="V306" t="str">
        <f>IFERROR(ROUNDUP(L306*Avropsmottagare!$G$4,0),"FKU")</f>
        <v>FKU</v>
      </c>
      <c r="W306">
        <f t="shared" si="10"/>
        <v>0</v>
      </c>
    </row>
    <row r="307" spans="1:23" ht="15" customHeight="1" x14ac:dyDescent="0.35">
      <c r="A307" t="s">
        <v>122</v>
      </c>
      <c r="B307" t="s">
        <v>123</v>
      </c>
      <c r="C307" t="s">
        <v>3</v>
      </c>
      <c r="D307" t="s">
        <v>114</v>
      </c>
      <c r="G307" t="s">
        <v>14</v>
      </c>
      <c r="H307">
        <v>663</v>
      </c>
      <c r="I307">
        <v>736</v>
      </c>
      <c r="J307">
        <v>817</v>
      </c>
      <c r="K307">
        <v>1047</v>
      </c>
      <c r="L307" t="s">
        <v>37</v>
      </c>
      <c r="Q307" t="str">
        <f t="shared" si="9"/>
        <v>Chas visual management ABC5.1 Säkerhetsstrateg/Säkerhetsanalytiker</v>
      </c>
      <c r="R307">
        <f ca="1">IFERROR(ROUNDUP(H307*Admin!$AE$4,0),"FKU")</f>
        <v>736</v>
      </c>
      <c r="S307">
        <f ca="1">IFERROR(ROUNDUP(I307*Admin!$AE$4,0),"FKU")</f>
        <v>816</v>
      </c>
      <c r="T307">
        <f ca="1">IFERROR(ROUNDUP(J307*Admin!$AE$4,0),"FKU")</f>
        <v>906</v>
      </c>
      <c r="U307">
        <f ca="1">IFERROR(ROUNDUP(K307*Admin!$AE$4,0),"FKU")</f>
        <v>1161</v>
      </c>
      <c r="V307" t="str">
        <f>IFERROR(ROUNDUP(L307*Avropsmottagare!$G$4,0),"FKU")</f>
        <v>FKU</v>
      </c>
      <c r="W307">
        <f t="shared" si="10"/>
        <v>0</v>
      </c>
    </row>
    <row r="308" spans="1:23" ht="15" customHeight="1" x14ac:dyDescent="0.35">
      <c r="A308" t="s">
        <v>122</v>
      </c>
      <c r="B308" t="s">
        <v>123</v>
      </c>
      <c r="C308" t="s">
        <v>3</v>
      </c>
      <c r="D308" t="s">
        <v>114</v>
      </c>
      <c r="G308" t="s">
        <v>115</v>
      </c>
      <c r="H308">
        <v>663</v>
      </c>
      <c r="I308">
        <v>736</v>
      </c>
      <c r="J308">
        <v>817</v>
      </c>
      <c r="K308">
        <v>1047</v>
      </c>
      <c r="L308" t="s">
        <v>37</v>
      </c>
      <c r="Q308" t="str">
        <f t="shared" si="9"/>
        <v>Chas visual management ABC5.2 Risk Manager</v>
      </c>
      <c r="R308">
        <f ca="1">IFERROR(ROUNDUP(H308*Admin!$AE$4,0),"FKU")</f>
        <v>736</v>
      </c>
      <c r="S308">
        <f ca="1">IFERROR(ROUNDUP(I308*Admin!$AE$4,0),"FKU")</f>
        <v>816</v>
      </c>
      <c r="T308">
        <f ca="1">IFERROR(ROUNDUP(J308*Admin!$AE$4,0),"FKU")</f>
        <v>906</v>
      </c>
      <c r="U308">
        <f ca="1">IFERROR(ROUNDUP(K308*Admin!$AE$4,0),"FKU")</f>
        <v>1161</v>
      </c>
      <c r="V308" t="str">
        <f>IFERROR(ROUNDUP(L308*Avropsmottagare!$G$4,0),"FKU")</f>
        <v>FKU</v>
      </c>
      <c r="W308">
        <f t="shared" si="10"/>
        <v>0</v>
      </c>
    </row>
    <row r="309" spans="1:23" ht="15" customHeight="1" x14ac:dyDescent="0.35">
      <c r="A309" t="s">
        <v>122</v>
      </c>
      <c r="B309" t="s">
        <v>123</v>
      </c>
      <c r="C309" t="s">
        <v>3</v>
      </c>
      <c r="D309" t="s">
        <v>114</v>
      </c>
      <c r="G309" t="s">
        <v>15</v>
      </c>
      <c r="H309">
        <v>663</v>
      </c>
      <c r="I309">
        <v>736</v>
      </c>
      <c r="J309">
        <v>817</v>
      </c>
      <c r="K309">
        <v>1047</v>
      </c>
      <c r="L309" t="s">
        <v>37</v>
      </c>
      <c r="Q309" t="str">
        <f t="shared" si="9"/>
        <v>Chas visual management ABC5.3 Säkerhetstekniker</v>
      </c>
      <c r="R309">
        <f ca="1">IFERROR(ROUNDUP(H309*Admin!$AE$4,0),"FKU")</f>
        <v>736</v>
      </c>
      <c r="S309">
        <f ca="1">IFERROR(ROUNDUP(I309*Admin!$AE$4,0),"FKU")</f>
        <v>816</v>
      </c>
      <c r="T309">
        <f ca="1">IFERROR(ROUNDUP(J309*Admin!$AE$4,0),"FKU")</f>
        <v>906</v>
      </c>
      <c r="U309">
        <f ca="1">IFERROR(ROUNDUP(K309*Admin!$AE$4,0),"FKU")</f>
        <v>1161</v>
      </c>
      <c r="V309" t="str">
        <f>IFERROR(ROUNDUP(L309*Avropsmottagare!$G$4,0),"FKU")</f>
        <v>FKU</v>
      </c>
      <c r="W309">
        <f t="shared" si="10"/>
        <v>0</v>
      </c>
    </row>
    <row r="310" spans="1:23" ht="15" customHeight="1" x14ac:dyDescent="0.35">
      <c r="A310" t="s">
        <v>122</v>
      </c>
      <c r="B310" t="s">
        <v>123</v>
      </c>
      <c r="C310" t="s">
        <v>3</v>
      </c>
      <c r="D310" t="s">
        <v>116</v>
      </c>
      <c r="G310" t="s">
        <v>45</v>
      </c>
      <c r="H310">
        <v>768</v>
      </c>
      <c r="I310">
        <v>853</v>
      </c>
      <c r="J310">
        <v>947</v>
      </c>
      <c r="K310">
        <v>1047</v>
      </c>
      <c r="L310" t="s">
        <v>37</v>
      </c>
      <c r="Q310" t="str">
        <f t="shared" si="9"/>
        <v>Chas visual management ABC6.1 Webbstrateg</v>
      </c>
      <c r="R310">
        <f ca="1">IFERROR(ROUNDUP(H310*Admin!$AE$4,0),"FKU")</f>
        <v>852</v>
      </c>
      <c r="S310">
        <f ca="1">IFERROR(ROUNDUP(I310*Admin!$AE$4,0),"FKU")</f>
        <v>946</v>
      </c>
      <c r="T310">
        <f ca="1">IFERROR(ROUNDUP(J310*Admin!$AE$4,0),"FKU")</f>
        <v>1050</v>
      </c>
      <c r="U310">
        <f ca="1">IFERROR(ROUNDUP(K310*Admin!$AE$4,0),"FKU")</f>
        <v>1161</v>
      </c>
      <c r="V310" t="str">
        <f>IFERROR(ROUNDUP(L310*Avropsmottagare!$G$4,0),"FKU")</f>
        <v>FKU</v>
      </c>
      <c r="W310">
        <f t="shared" si="10"/>
        <v>0</v>
      </c>
    </row>
    <row r="311" spans="1:23" ht="15" customHeight="1" x14ac:dyDescent="0.35">
      <c r="A311" t="s">
        <v>122</v>
      </c>
      <c r="B311" t="s">
        <v>123</v>
      </c>
      <c r="C311" t="s">
        <v>3</v>
      </c>
      <c r="D311" t="s">
        <v>116</v>
      </c>
      <c r="G311" t="s">
        <v>117</v>
      </c>
      <c r="H311">
        <v>768</v>
      </c>
      <c r="I311">
        <v>853</v>
      </c>
      <c r="J311">
        <v>947</v>
      </c>
      <c r="K311">
        <v>1047</v>
      </c>
      <c r="L311" t="s">
        <v>37</v>
      </c>
      <c r="Q311" t="str">
        <f t="shared" si="9"/>
        <v>Chas visual management ABC6.2 Interaktionsdesigner/Tillgänglighetsexpert</v>
      </c>
      <c r="R311">
        <f ca="1">IFERROR(ROUNDUP(H311*Admin!$AE$4,0),"FKU")</f>
        <v>852</v>
      </c>
      <c r="S311">
        <f ca="1">IFERROR(ROUNDUP(I311*Admin!$AE$4,0),"FKU")</f>
        <v>946</v>
      </c>
      <c r="T311">
        <f ca="1">IFERROR(ROUNDUP(J311*Admin!$AE$4,0),"FKU")</f>
        <v>1050</v>
      </c>
      <c r="U311">
        <f ca="1">IFERROR(ROUNDUP(K311*Admin!$AE$4,0),"FKU")</f>
        <v>1161</v>
      </c>
      <c r="V311" t="str">
        <f>IFERROR(ROUNDUP(L311*Avropsmottagare!$G$4,0),"FKU")</f>
        <v>FKU</v>
      </c>
      <c r="W311">
        <f t="shared" si="10"/>
        <v>0</v>
      </c>
    </row>
    <row r="312" spans="1:23" ht="15" customHeight="1" x14ac:dyDescent="0.35">
      <c r="A312" t="s">
        <v>122</v>
      </c>
      <c r="B312" t="s">
        <v>123</v>
      </c>
      <c r="C312" t="s">
        <v>3</v>
      </c>
      <c r="D312" t="s">
        <v>116</v>
      </c>
      <c r="G312" t="s">
        <v>16</v>
      </c>
      <c r="H312">
        <v>768</v>
      </c>
      <c r="I312">
        <v>853</v>
      </c>
      <c r="J312">
        <v>947</v>
      </c>
      <c r="K312">
        <v>1047</v>
      </c>
      <c r="L312" t="s">
        <v>37</v>
      </c>
      <c r="Q312" t="str">
        <f t="shared" si="9"/>
        <v>Chas visual management ABC6.3 Grafisk formgivare</v>
      </c>
      <c r="R312">
        <f ca="1">IFERROR(ROUNDUP(H312*Admin!$AE$4,0),"FKU")</f>
        <v>852</v>
      </c>
      <c r="S312">
        <f ca="1">IFERROR(ROUNDUP(I312*Admin!$AE$4,0),"FKU")</f>
        <v>946</v>
      </c>
      <c r="T312">
        <f ca="1">IFERROR(ROUNDUP(J312*Admin!$AE$4,0),"FKU")</f>
        <v>1050</v>
      </c>
      <c r="U312">
        <f ca="1">IFERROR(ROUNDUP(K312*Admin!$AE$4,0),"FKU")</f>
        <v>1161</v>
      </c>
      <c r="V312" t="str">
        <f>IFERROR(ROUNDUP(L312*Avropsmottagare!$G$4,0),"FKU")</f>
        <v>FKU</v>
      </c>
      <c r="W312">
        <f t="shared" si="10"/>
        <v>0</v>
      </c>
    </row>
    <row r="313" spans="1:23" ht="15" customHeight="1" x14ac:dyDescent="0.35">
      <c r="A313" t="s">
        <v>122</v>
      </c>
      <c r="B313" t="s">
        <v>123</v>
      </c>
      <c r="C313" t="s">
        <v>3</v>
      </c>
      <c r="D313" t="s">
        <v>46</v>
      </c>
      <c r="G313" t="s">
        <v>47</v>
      </c>
      <c r="H313">
        <v>522</v>
      </c>
      <c r="I313">
        <v>580</v>
      </c>
      <c r="J313">
        <v>630</v>
      </c>
      <c r="K313">
        <v>710</v>
      </c>
      <c r="L313" t="s">
        <v>37</v>
      </c>
      <c r="Q313" t="str">
        <f t="shared" si="9"/>
        <v>Chas visual management ABC7.1 Teknikstöd – på plats</v>
      </c>
      <c r="R313">
        <f ca="1">IFERROR(ROUNDUP(H313*Admin!$AE$4,0),"FKU")</f>
        <v>579</v>
      </c>
      <c r="S313">
        <f ca="1">IFERROR(ROUNDUP(I313*Admin!$AE$4,0),"FKU")</f>
        <v>644</v>
      </c>
      <c r="T313">
        <f ca="1">IFERROR(ROUNDUP(J313*Admin!$AE$4,0),"FKU")</f>
        <v>699</v>
      </c>
      <c r="U313">
        <f ca="1">IFERROR(ROUNDUP(K313*Admin!$AE$4,0),"FKU")</f>
        <v>788</v>
      </c>
      <c r="V313" t="str">
        <f>IFERROR(ROUNDUP(L313*Avropsmottagare!$G$4,0),"FKU")</f>
        <v>FKU</v>
      </c>
      <c r="W313">
        <f t="shared" si="10"/>
        <v>0</v>
      </c>
    </row>
    <row r="314" spans="1:23" ht="15" customHeight="1" x14ac:dyDescent="0.35">
      <c r="A314" t="s">
        <v>122</v>
      </c>
      <c r="B314" t="s">
        <v>123</v>
      </c>
      <c r="C314" t="s">
        <v>4</v>
      </c>
      <c r="D314" t="s">
        <v>36</v>
      </c>
      <c r="G314" t="s">
        <v>9</v>
      </c>
      <c r="H314">
        <v>655</v>
      </c>
      <c r="I314">
        <v>727</v>
      </c>
      <c r="J314">
        <v>807</v>
      </c>
      <c r="K314">
        <v>1047</v>
      </c>
      <c r="L314" t="s">
        <v>37</v>
      </c>
      <c r="Q314" t="str">
        <f t="shared" si="9"/>
        <v>Chas visual management ABD1.1 IT- eller Digitaliseringsstrateg</v>
      </c>
      <c r="R314">
        <f ca="1">IFERROR(ROUNDUP(H314*Admin!$AE$4,0),"FKU")</f>
        <v>727</v>
      </c>
      <c r="S314">
        <f ca="1">IFERROR(ROUNDUP(I314*Admin!$AE$4,0),"FKU")</f>
        <v>806</v>
      </c>
      <c r="T314">
        <f ca="1">IFERROR(ROUNDUP(J314*Admin!$AE$4,0),"FKU")</f>
        <v>895</v>
      </c>
      <c r="U314">
        <f ca="1">IFERROR(ROUNDUP(K314*Admin!$AE$4,0),"FKU")</f>
        <v>1161</v>
      </c>
      <c r="V314" t="str">
        <f>IFERROR(ROUNDUP(L314*Avropsmottagare!$G$4,0),"FKU")</f>
        <v>FKU</v>
      </c>
      <c r="W314">
        <f t="shared" si="10"/>
        <v>0</v>
      </c>
    </row>
    <row r="315" spans="1:23" ht="15" customHeight="1" x14ac:dyDescent="0.35">
      <c r="A315" t="s">
        <v>122</v>
      </c>
      <c r="B315" t="s">
        <v>123</v>
      </c>
      <c r="C315" t="s">
        <v>4</v>
      </c>
      <c r="D315" t="s">
        <v>36</v>
      </c>
      <c r="G315" t="s">
        <v>106</v>
      </c>
      <c r="H315">
        <v>655</v>
      </c>
      <c r="I315">
        <v>727</v>
      </c>
      <c r="J315">
        <v>807</v>
      </c>
      <c r="K315">
        <v>1047</v>
      </c>
      <c r="L315" t="s">
        <v>37</v>
      </c>
      <c r="Q315" t="str">
        <f t="shared" si="9"/>
        <v>Chas visual management ABD1.2 Modelleringsledare/Kravanalytiker</v>
      </c>
      <c r="R315">
        <f ca="1">IFERROR(ROUNDUP(H315*Admin!$AE$4,0),"FKU")</f>
        <v>727</v>
      </c>
      <c r="S315">
        <f ca="1">IFERROR(ROUNDUP(I315*Admin!$AE$4,0),"FKU")</f>
        <v>806</v>
      </c>
      <c r="T315">
        <f ca="1">IFERROR(ROUNDUP(J315*Admin!$AE$4,0),"FKU")</f>
        <v>895</v>
      </c>
      <c r="U315">
        <f ca="1">IFERROR(ROUNDUP(K315*Admin!$AE$4,0),"FKU")</f>
        <v>1161</v>
      </c>
      <c r="V315" t="str">
        <f>IFERROR(ROUNDUP(L315*Avropsmottagare!$G$4,0),"FKU")</f>
        <v>FKU</v>
      </c>
      <c r="W315">
        <f t="shared" si="10"/>
        <v>0</v>
      </c>
    </row>
    <row r="316" spans="1:23" ht="15" customHeight="1" x14ac:dyDescent="0.35">
      <c r="A316" t="s">
        <v>122</v>
      </c>
      <c r="B316" t="s">
        <v>123</v>
      </c>
      <c r="C316" t="s">
        <v>4</v>
      </c>
      <c r="D316" t="s">
        <v>36</v>
      </c>
      <c r="G316" t="s">
        <v>107</v>
      </c>
      <c r="H316">
        <v>655</v>
      </c>
      <c r="I316">
        <v>727</v>
      </c>
      <c r="J316">
        <v>807</v>
      </c>
      <c r="K316">
        <v>1047</v>
      </c>
      <c r="L316" t="s">
        <v>37</v>
      </c>
      <c r="Q316" t="str">
        <f t="shared" si="9"/>
        <v>Chas visual management ABD1.3 Metodstöd</v>
      </c>
      <c r="R316">
        <f ca="1">IFERROR(ROUNDUP(H316*Admin!$AE$4,0),"FKU")</f>
        <v>727</v>
      </c>
      <c r="S316">
        <f ca="1">IFERROR(ROUNDUP(I316*Admin!$AE$4,0),"FKU")</f>
        <v>806</v>
      </c>
      <c r="T316">
        <f ca="1">IFERROR(ROUNDUP(J316*Admin!$AE$4,0),"FKU")</f>
        <v>895</v>
      </c>
      <c r="U316">
        <f ca="1">IFERROR(ROUNDUP(K316*Admin!$AE$4,0),"FKU")</f>
        <v>1161</v>
      </c>
      <c r="V316" t="str">
        <f>IFERROR(ROUNDUP(L316*Avropsmottagare!$G$4,0),"FKU")</f>
        <v>FKU</v>
      </c>
      <c r="W316">
        <f t="shared" si="10"/>
        <v>0</v>
      </c>
    </row>
    <row r="317" spans="1:23" ht="15" customHeight="1" x14ac:dyDescent="0.35">
      <c r="A317" t="s">
        <v>122</v>
      </c>
      <c r="B317" t="s">
        <v>123</v>
      </c>
      <c r="C317" t="s">
        <v>4</v>
      </c>
      <c r="D317" t="s">
        <v>36</v>
      </c>
      <c r="G317" t="s">
        <v>108</v>
      </c>
      <c r="H317">
        <v>655</v>
      </c>
      <c r="I317">
        <v>727</v>
      </c>
      <c r="J317">
        <v>807</v>
      </c>
      <c r="K317">
        <v>1047</v>
      </c>
      <c r="L317" t="s">
        <v>37</v>
      </c>
      <c r="Q317" t="str">
        <f t="shared" si="9"/>
        <v>Chas visual management ABD1.4 Hållbarhetsstrateg inom IT</v>
      </c>
      <c r="R317">
        <f ca="1">IFERROR(ROUNDUP(H317*Admin!$AE$4,0),"FKU")</f>
        <v>727</v>
      </c>
      <c r="S317">
        <f ca="1">IFERROR(ROUNDUP(I317*Admin!$AE$4,0),"FKU")</f>
        <v>806</v>
      </c>
      <c r="T317">
        <f ca="1">IFERROR(ROUNDUP(J317*Admin!$AE$4,0),"FKU")</f>
        <v>895</v>
      </c>
      <c r="U317">
        <f ca="1">IFERROR(ROUNDUP(K317*Admin!$AE$4,0),"FKU")</f>
        <v>1161</v>
      </c>
      <c r="V317" t="str">
        <f>IFERROR(ROUNDUP(L317*Avropsmottagare!$G$4,0),"FKU")</f>
        <v>FKU</v>
      </c>
      <c r="W317">
        <f t="shared" si="10"/>
        <v>0</v>
      </c>
    </row>
    <row r="318" spans="1:23" ht="15" customHeight="1" x14ac:dyDescent="0.35">
      <c r="A318" t="s">
        <v>122</v>
      </c>
      <c r="B318" t="s">
        <v>123</v>
      </c>
      <c r="C318" t="s">
        <v>4</v>
      </c>
      <c r="D318" t="s">
        <v>38</v>
      </c>
      <c r="G318" t="s">
        <v>10</v>
      </c>
      <c r="H318">
        <v>768</v>
      </c>
      <c r="I318">
        <v>853</v>
      </c>
      <c r="J318">
        <v>947</v>
      </c>
      <c r="K318">
        <v>1047</v>
      </c>
      <c r="L318" t="s">
        <v>37</v>
      </c>
      <c r="Q318" t="str">
        <f t="shared" si="9"/>
        <v>Chas visual management ABD2.1 Projektledare</v>
      </c>
      <c r="R318">
        <f ca="1">IFERROR(ROUNDUP(H318*Admin!$AE$4,0),"FKU")</f>
        <v>852</v>
      </c>
      <c r="S318">
        <f ca="1">IFERROR(ROUNDUP(I318*Admin!$AE$4,0),"FKU")</f>
        <v>946</v>
      </c>
      <c r="T318">
        <f ca="1">IFERROR(ROUNDUP(J318*Admin!$AE$4,0),"FKU")</f>
        <v>1050</v>
      </c>
      <c r="U318">
        <f ca="1">IFERROR(ROUNDUP(K318*Admin!$AE$4,0),"FKU")</f>
        <v>1161</v>
      </c>
      <c r="V318" t="str">
        <f>IFERROR(ROUNDUP(L318*Avropsmottagare!$G$4,0),"FKU")</f>
        <v>FKU</v>
      </c>
      <c r="W318">
        <f t="shared" si="10"/>
        <v>0</v>
      </c>
    </row>
    <row r="319" spans="1:23" ht="15" customHeight="1" x14ac:dyDescent="0.35">
      <c r="A319" t="s">
        <v>122</v>
      </c>
      <c r="B319" t="s">
        <v>123</v>
      </c>
      <c r="C319" t="s">
        <v>4</v>
      </c>
      <c r="D319" t="s">
        <v>38</v>
      </c>
      <c r="G319" t="s">
        <v>11</v>
      </c>
      <c r="H319">
        <v>768</v>
      </c>
      <c r="I319">
        <v>853</v>
      </c>
      <c r="J319">
        <v>947</v>
      </c>
      <c r="K319">
        <v>1047</v>
      </c>
      <c r="L319" t="s">
        <v>37</v>
      </c>
      <c r="Q319" t="str">
        <f t="shared" si="9"/>
        <v>Chas visual management ABD2.2 Teknisk projektledare</v>
      </c>
      <c r="R319">
        <f ca="1">IFERROR(ROUNDUP(H319*Admin!$AE$4,0),"FKU")</f>
        <v>852</v>
      </c>
      <c r="S319">
        <f ca="1">IFERROR(ROUNDUP(I319*Admin!$AE$4,0),"FKU")</f>
        <v>946</v>
      </c>
      <c r="T319">
        <f ca="1">IFERROR(ROUNDUP(J319*Admin!$AE$4,0),"FKU")</f>
        <v>1050</v>
      </c>
      <c r="U319">
        <f ca="1">IFERROR(ROUNDUP(K319*Admin!$AE$4,0),"FKU")</f>
        <v>1161</v>
      </c>
      <c r="V319" t="str">
        <f>IFERROR(ROUNDUP(L319*Avropsmottagare!$G$4,0),"FKU")</f>
        <v>FKU</v>
      </c>
      <c r="W319">
        <f t="shared" si="10"/>
        <v>0</v>
      </c>
    </row>
    <row r="320" spans="1:23" ht="15" customHeight="1" x14ac:dyDescent="0.35">
      <c r="A320" t="s">
        <v>122</v>
      </c>
      <c r="B320" t="s">
        <v>123</v>
      </c>
      <c r="C320" t="s">
        <v>4</v>
      </c>
      <c r="D320" t="s">
        <v>38</v>
      </c>
      <c r="G320" t="s">
        <v>109</v>
      </c>
      <c r="H320">
        <v>768</v>
      </c>
      <c r="I320">
        <v>853</v>
      </c>
      <c r="J320">
        <v>947</v>
      </c>
      <c r="K320">
        <v>1047</v>
      </c>
      <c r="L320" t="s">
        <v>37</v>
      </c>
      <c r="Q320" t="str">
        <f t="shared" si="9"/>
        <v>Chas visual management ABD2.3 Förändringsledare</v>
      </c>
      <c r="R320">
        <f ca="1">IFERROR(ROUNDUP(H320*Admin!$AE$4,0),"FKU")</f>
        <v>852</v>
      </c>
      <c r="S320">
        <f ca="1">IFERROR(ROUNDUP(I320*Admin!$AE$4,0),"FKU")</f>
        <v>946</v>
      </c>
      <c r="T320">
        <f ca="1">IFERROR(ROUNDUP(J320*Admin!$AE$4,0),"FKU")</f>
        <v>1050</v>
      </c>
      <c r="U320">
        <f ca="1">IFERROR(ROUNDUP(K320*Admin!$AE$4,0),"FKU")</f>
        <v>1161</v>
      </c>
      <c r="V320" t="str">
        <f>IFERROR(ROUNDUP(L320*Avropsmottagare!$G$4,0),"FKU")</f>
        <v>FKU</v>
      </c>
      <c r="W320">
        <f t="shared" si="10"/>
        <v>0</v>
      </c>
    </row>
    <row r="321" spans="1:23" ht="15" customHeight="1" x14ac:dyDescent="0.35">
      <c r="A321" t="s">
        <v>122</v>
      </c>
      <c r="B321" t="s">
        <v>123</v>
      </c>
      <c r="C321" t="s">
        <v>4</v>
      </c>
      <c r="D321" t="s">
        <v>38</v>
      </c>
      <c r="G321" t="s">
        <v>110</v>
      </c>
      <c r="H321">
        <v>768</v>
      </c>
      <c r="I321">
        <v>853</v>
      </c>
      <c r="J321">
        <v>947</v>
      </c>
      <c r="K321">
        <v>1047</v>
      </c>
      <c r="L321" t="s">
        <v>37</v>
      </c>
      <c r="Q321" t="str">
        <f t="shared" si="9"/>
        <v>Chas visual management ABD2.4 IT-controller/Compliance manager</v>
      </c>
      <c r="R321">
        <f ca="1">IFERROR(ROUNDUP(H321*Admin!$AE$4,0),"FKU")</f>
        <v>852</v>
      </c>
      <c r="S321">
        <f ca="1">IFERROR(ROUNDUP(I321*Admin!$AE$4,0),"FKU")</f>
        <v>946</v>
      </c>
      <c r="T321">
        <f ca="1">IFERROR(ROUNDUP(J321*Admin!$AE$4,0),"FKU")</f>
        <v>1050</v>
      </c>
      <c r="U321">
        <f ca="1">IFERROR(ROUNDUP(K321*Admin!$AE$4,0),"FKU")</f>
        <v>1161</v>
      </c>
      <c r="V321" t="str">
        <f>IFERROR(ROUNDUP(L321*Avropsmottagare!$G$4,0),"FKU")</f>
        <v>FKU</v>
      </c>
      <c r="W321">
        <f t="shared" si="10"/>
        <v>0</v>
      </c>
    </row>
    <row r="322" spans="1:23" ht="15" customHeight="1" x14ac:dyDescent="0.35">
      <c r="A322" t="s">
        <v>122</v>
      </c>
      <c r="B322" t="s">
        <v>123</v>
      </c>
      <c r="C322" t="s">
        <v>4</v>
      </c>
      <c r="D322" t="s">
        <v>39</v>
      </c>
      <c r="G322" t="s">
        <v>111</v>
      </c>
      <c r="H322">
        <v>768</v>
      </c>
      <c r="I322">
        <v>853</v>
      </c>
      <c r="J322">
        <v>947</v>
      </c>
      <c r="K322">
        <v>1147</v>
      </c>
      <c r="L322" t="s">
        <v>37</v>
      </c>
      <c r="Q322" t="str">
        <f t="shared" si="9"/>
        <v>Chas visual management ABD3.1 Systemutvecklare/Systemintegratör</v>
      </c>
      <c r="R322">
        <f ca="1">IFERROR(ROUNDUP(H322*Admin!$AE$4,0),"FKU")</f>
        <v>852</v>
      </c>
      <c r="S322">
        <f ca="1">IFERROR(ROUNDUP(I322*Admin!$AE$4,0),"FKU")</f>
        <v>946</v>
      </c>
      <c r="T322">
        <f ca="1">IFERROR(ROUNDUP(J322*Admin!$AE$4,0),"FKU")</f>
        <v>1050</v>
      </c>
      <c r="U322">
        <f ca="1">IFERROR(ROUNDUP(K322*Admin!$AE$4,0),"FKU")</f>
        <v>1272</v>
      </c>
      <c r="V322" t="str">
        <f>IFERROR(ROUNDUP(L322*Avropsmottagare!$G$4,0),"FKU")</f>
        <v>FKU</v>
      </c>
      <c r="W322">
        <f t="shared" si="10"/>
        <v>0</v>
      </c>
    </row>
    <row r="323" spans="1:23" ht="15" customHeight="1" x14ac:dyDescent="0.35">
      <c r="A323" t="s">
        <v>122</v>
      </c>
      <c r="B323" t="s">
        <v>123</v>
      </c>
      <c r="C323" t="s">
        <v>4</v>
      </c>
      <c r="D323" t="s">
        <v>39</v>
      </c>
      <c r="G323" t="s">
        <v>112</v>
      </c>
      <c r="H323">
        <v>768</v>
      </c>
      <c r="I323">
        <v>853</v>
      </c>
      <c r="J323">
        <v>947</v>
      </c>
      <c r="K323">
        <v>1147</v>
      </c>
      <c r="L323" t="s">
        <v>37</v>
      </c>
      <c r="Q323" t="str">
        <f t="shared" ref="Q323:Q386" si="11">$A323&amp;$C323&amp;$G323</f>
        <v>Chas visual management ABD3.2 Systemförvaltare</v>
      </c>
      <c r="R323">
        <f ca="1">IFERROR(ROUNDUP(H323*Admin!$AE$4,0),"FKU")</f>
        <v>852</v>
      </c>
      <c r="S323">
        <f ca="1">IFERROR(ROUNDUP(I323*Admin!$AE$4,0),"FKU")</f>
        <v>946</v>
      </c>
      <c r="T323">
        <f ca="1">IFERROR(ROUNDUP(J323*Admin!$AE$4,0),"FKU")</f>
        <v>1050</v>
      </c>
      <c r="U323">
        <f ca="1">IFERROR(ROUNDUP(K323*Admin!$AE$4,0),"FKU")</f>
        <v>1272</v>
      </c>
      <c r="V323" t="str">
        <f>IFERROR(ROUNDUP(L323*Avropsmottagare!$G$4,0),"FKU")</f>
        <v>FKU</v>
      </c>
      <c r="W323">
        <f t="shared" ref="W323:W386" si="12">M323/1000000</f>
        <v>0</v>
      </c>
    </row>
    <row r="324" spans="1:23" ht="15" customHeight="1" x14ac:dyDescent="0.35">
      <c r="A324" t="s">
        <v>122</v>
      </c>
      <c r="B324" t="s">
        <v>123</v>
      </c>
      <c r="C324" t="s">
        <v>4</v>
      </c>
      <c r="D324" t="s">
        <v>39</v>
      </c>
      <c r="G324" t="s">
        <v>12</v>
      </c>
      <c r="H324">
        <v>768</v>
      </c>
      <c r="I324">
        <v>853</v>
      </c>
      <c r="J324">
        <v>947</v>
      </c>
      <c r="K324">
        <v>1147</v>
      </c>
      <c r="L324" t="s">
        <v>37</v>
      </c>
      <c r="Q324" t="str">
        <f t="shared" si="11"/>
        <v>Chas visual management ABD3.3 Tekniker</v>
      </c>
      <c r="R324">
        <f ca="1">IFERROR(ROUNDUP(H324*Admin!$AE$4,0),"FKU")</f>
        <v>852</v>
      </c>
      <c r="S324">
        <f ca="1">IFERROR(ROUNDUP(I324*Admin!$AE$4,0),"FKU")</f>
        <v>946</v>
      </c>
      <c r="T324">
        <f ca="1">IFERROR(ROUNDUP(J324*Admin!$AE$4,0),"FKU")</f>
        <v>1050</v>
      </c>
      <c r="U324">
        <f ca="1">IFERROR(ROUNDUP(K324*Admin!$AE$4,0),"FKU")</f>
        <v>1272</v>
      </c>
      <c r="V324" t="str">
        <f>IFERROR(ROUNDUP(L324*Avropsmottagare!$G$4,0),"FKU")</f>
        <v>FKU</v>
      </c>
      <c r="W324">
        <f t="shared" si="12"/>
        <v>0</v>
      </c>
    </row>
    <row r="325" spans="1:23" ht="15" customHeight="1" x14ac:dyDescent="0.35">
      <c r="A325" t="s">
        <v>122</v>
      </c>
      <c r="B325" t="s">
        <v>123</v>
      </c>
      <c r="C325" t="s">
        <v>4</v>
      </c>
      <c r="D325" t="s">
        <v>39</v>
      </c>
      <c r="G325" t="s">
        <v>13</v>
      </c>
      <c r="H325">
        <v>768</v>
      </c>
      <c r="I325">
        <v>853</v>
      </c>
      <c r="J325">
        <v>947</v>
      </c>
      <c r="K325">
        <v>1147</v>
      </c>
      <c r="L325" t="s">
        <v>37</v>
      </c>
      <c r="Q325" t="str">
        <f t="shared" si="11"/>
        <v>Chas visual management ABD3.4 Testare</v>
      </c>
      <c r="R325">
        <f ca="1">IFERROR(ROUNDUP(H325*Admin!$AE$4,0),"FKU")</f>
        <v>852</v>
      </c>
      <c r="S325">
        <f ca="1">IFERROR(ROUNDUP(I325*Admin!$AE$4,0),"FKU")</f>
        <v>946</v>
      </c>
      <c r="T325">
        <f ca="1">IFERROR(ROUNDUP(J325*Admin!$AE$4,0),"FKU")</f>
        <v>1050</v>
      </c>
      <c r="U325">
        <f ca="1">IFERROR(ROUNDUP(K325*Admin!$AE$4,0),"FKU")</f>
        <v>1272</v>
      </c>
      <c r="V325" t="str">
        <f>IFERROR(ROUNDUP(L325*Avropsmottagare!$G$4,0),"FKU")</f>
        <v>FKU</v>
      </c>
      <c r="W325">
        <f t="shared" si="12"/>
        <v>0</v>
      </c>
    </row>
    <row r="326" spans="1:23" ht="15" customHeight="1" x14ac:dyDescent="0.35">
      <c r="A326" t="s">
        <v>122</v>
      </c>
      <c r="B326" t="s">
        <v>123</v>
      </c>
      <c r="C326" t="s">
        <v>4</v>
      </c>
      <c r="D326" t="s">
        <v>113</v>
      </c>
      <c r="G326" t="s">
        <v>40</v>
      </c>
      <c r="H326">
        <v>663</v>
      </c>
      <c r="I326">
        <v>736</v>
      </c>
      <c r="J326">
        <v>817</v>
      </c>
      <c r="K326">
        <v>1147</v>
      </c>
      <c r="L326" t="s">
        <v>37</v>
      </c>
      <c r="Q326" t="str">
        <f t="shared" si="11"/>
        <v>Chas visual management ABD4.1 Enterprisearkitekt</v>
      </c>
      <c r="R326">
        <f ca="1">IFERROR(ROUNDUP(H326*Admin!$AE$4,0),"FKU")</f>
        <v>736</v>
      </c>
      <c r="S326">
        <f ca="1">IFERROR(ROUNDUP(I326*Admin!$AE$4,0),"FKU")</f>
        <v>816</v>
      </c>
      <c r="T326">
        <f ca="1">IFERROR(ROUNDUP(J326*Admin!$AE$4,0),"FKU")</f>
        <v>906</v>
      </c>
      <c r="U326">
        <f ca="1">IFERROR(ROUNDUP(K326*Admin!$AE$4,0),"FKU")</f>
        <v>1272</v>
      </c>
      <c r="V326" t="str">
        <f>IFERROR(ROUNDUP(L326*Avropsmottagare!$G$4,0),"FKU")</f>
        <v>FKU</v>
      </c>
      <c r="W326">
        <f t="shared" si="12"/>
        <v>0</v>
      </c>
    </row>
    <row r="327" spans="1:23" ht="15" customHeight="1" x14ac:dyDescent="0.35">
      <c r="A327" t="s">
        <v>122</v>
      </c>
      <c r="B327" t="s">
        <v>123</v>
      </c>
      <c r="C327" t="s">
        <v>4</v>
      </c>
      <c r="D327" t="s">
        <v>113</v>
      </c>
      <c r="G327" t="s">
        <v>41</v>
      </c>
      <c r="H327">
        <v>663</v>
      </c>
      <c r="I327">
        <v>736</v>
      </c>
      <c r="J327">
        <v>817</v>
      </c>
      <c r="K327">
        <v>1147</v>
      </c>
      <c r="L327" t="s">
        <v>37</v>
      </c>
      <c r="Q327" t="str">
        <f t="shared" si="11"/>
        <v>Chas visual management ABD4.2 Verksamhetsarkitekt</v>
      </c>
      <c r="R327">
        <f ca="1">IFERROR(ROUNDUP(H327*Admin!$AE$4,0),"FKU")</f>
        <v>736</v>
      </c>
      <c r="S327">
        <f ca="1">IFERROR(ROUNDUP(I327*Admin!$AE$4,0),"FKU")</f>
        <v>816</v>
      </c>
      <c r="T327">
        <f ca="1">IFERROR(ROUNDUP(J327*Admin!$AE$4,0),"FKU")</f>
        <v>906</v>
      </c>
      <c r="U327">
        <f ca="1">IFERROR(ROUNDUP(K327*Admin!$AE$4,0),"FKU")</f>
        <v>1272</v>
      </c>
      <c r="V327" t="str">
        <f>IFERROR(ROUNDUP(L327*Avropsmottagare!$G$4,0),"FKU")</f>
        <v>FKU</v>
      </c>
      <c r="W327">
        <f t="shared" si="12"/>
        <v>0</v>
      </c>
    </row>
    <row r="328" spans="1:23" ht="15" customHeight="1" x14ac:dyDescent="0.35">
      <c r="A328" t="s">
        <v>122</v>
      </c>
      <c r="B328" t="s">
        <v>123</v>
      </c>
      <c r="C328" t="s">
        <v>4</v>
      </c>
      <c r="D328" t="s">
        <v>113</v>
      </c>
      <c r="G328" t="s">
        <v>42</v>
      </c>
      <c r="H328">
        <v>663</v>
      </c>
      <c r="I328">
        <v>736</v>
      </c>
      <c r="J328">
        <v>817</v>
      </c>
      <c r="K328">
        <v>1147</v>
      </c>
      <c r="L328" t="s">
        <v>37</v>
      </c>
      <c r="Q328" t="str">
        <f t="shared" si="11"/>
        <v>Chas visual management ABD4.3 Lösningsarkitekt</v>
      </c>
      <c r="R328">
        <f ca="1">IFERROR(ROUNDUP(H328*Admin!$AE$4,0),"FKU")</f>
        <v>736</v>
      </c>
      <c r="S328">
        <f ca="1">IFERROR(ROUNDUP(I328*Admin!$AE$4,0),"FKU")</f>
        <v>816</v>
      </c>
      <c r="T328">
        <f ca="1">IFERROR(ROUNDUP(J328*Admin!$AE$4,0),"FKU")</f>
        <v>906</v>
      </c>
      <c r="U328">
        <f ca="1">IFERROR(ROUNDUP(K328*Admin!$AE$4,0),"FKU")</f>
        <v>1272</v>
      </c>
      <c r="V328" t="str">
        <f>IFERROR(ROUNDUP(L328*Avropsmottagare!$G$4,0),"FKU")</f>
        <v>FKU</v>
      </c>
      <c r="W328">
        <f t="shared" si="12"/>
        <v>0</v>
      </c>
    </row>
    <row r="329" spans="1:23" ht="15" customHeight="1" x14ac:dyDescent="0.35">
      <c r="A329" t="s">
        <v>122</v>
      </c>
      <c r="B329" t="s">
        <v>123</v>
      </c>
      <c r="C329" t="s">
        <v>4</v>
      </c>
      <c r="D329" t="s">
        <v>113</v>
      </c>
      <c r="G329" t="s">
        <v>43</v>
      </c>
      <c r="H329">
        <v>663</v>
      </c>
      <c r="I329">
        <v>736</v>
      </c>
      <c r="J329">
        <v>817</v>
      </c>
      <c r="K329">
        <v>1147</v>
      </c>
      <c r="L329" t="s">
        <v>37</v>
      </c>
      <c r="Q329" t="str">
        <f t="shared" si="11"/>
        <v>Chas visual management ABD4.4 Mjukvaruarkitekt</v>
      </c>
      <c r="R329">
        <f ca="1">IFERROR(ROUNDUP(H329*Admin!$AE$4,0),"FKU")</f>
        <v>736</v>
      </c>
      <c r="S329">
        <f ca="1">IFERROR(ROUNDUP(I329*Admin!$AE$4,0),"FKU")</f>
        <v>816</v>
      </c>
      <c r="T329">
        <f ca="1">IFERROR(ROUNDUP(J329*Admin!$AE$4,0),"FKU")</f>
        <v>906</v>
      </c>
      <c r="U329">
        <f ca="1">IFERROR(ROUNDUP(K329*Admin!$AE$4,0),"FKU")</f>
        <v>1272</v>
      </c>
      <c r="V329" t="str">
        <f>IFERROR(ROUNDUP(L329*Avropsmottagare!$G$4,0),"FKU")</f>
        <v>FKU</v>
      </c>
      <c r="W329">
        <f t="shared" si="12"/>
        <v>0</v>
      </c>
    </row>
    <row r="330" spans="1:23" ht="15" customHeight="1" x14ac:dyDescent="0.35">
      <c r="A330" t="s">
        <v>122</v>
      </c>
      <c r="B330" t="s">
        <v>123</v>
      </c>
      <c r="C330" t="s">
        <v>4</v>
      </c>
      <c r="D330" t="s">
        <v>113</v>
      </c>
      <c r="G330" t="s">
        <v>44</v>
      </c>
      <c r="H330">
        <v>663</v>
      </c>
      <c r="I330">
        <v>736</v>
      </c>
      <c r="J330">
        <v>817</v>
      </c>
      <c r="K330">
        <v>1147</v>
      </c>
      <c r="L330" t="s">
        <v>37</v>
      </c>
      <c r="Q330" t="str">
        <f t="shared" si="11"/>
        <v>Chas visual management ABD4.5 Infrastrukturarkitekt</v>
      </c>
      <c r="R330">
        <f ca="1">IFERROR(ROUNDUP(H330*Admin!$AE$4,0),"FKU")</f>
        <v>736</v>
      </c>
      <c r="S330">
        <f ca="1">IFERROR(ROUNDUP(I330*Admin!$AE$4,0),"FKU")</f>
        <v>816</v>
      </c>
      <c r="T330">
        <f ca="1">IFERROR(ROUNDUP(J330*Admin!$AE$4,0),"FKU")</f>
        <v>906</v>
      </c>
      <c r="U330">
        <f ca="1">IFERROR(ROUNDUP(K330*Admin!$AE$4,0),"FKU")</f>
        <v>1272</v>
      </c>
      <c r="V330" t="str">
        <f>IFERROR(ROUNDUP(L330*Avropsmottagare!$G$4,0),"FKU")</f>
        <v>FKU</v>
      </c>
      <c r="W330">
        <f t="shared" si="12"/>
        <v>0</v>
      </c>
    </row>
    <row r="331" spans="1:23" ht="15" customHeight="1" x14ac:dyDescent="0.35">
      <c r="A331" t="s">
        <v>122</v>
      </c>
      <c r="B331" t="s">
        <v>123</v>
      </c>
      <c r="C331" t="s">
        <v>4</v>
      </c>
      <c r="D331" t="s">
        <v>114</v>
      </c>
      <c r="G331" t="s">
        <v>14</v>
      </c>
      <c r="H331">
        <v>663</v>
      </c>
      <c r="I331">
        <v>736</v>
      </c>
      <c r="J331">
        <v>817</v>
      </c>
      <c r="K331">
        <v>1147</v>
      </c>
      <c r="L331" t="s">
        <v>37</v>
      </c>
      <c r="Q331" t="str">
        <f t="shared" si="11"/>
        <v>Chas visual management ABD5.1 Säkerhetsstrateg/Säkerhetsanalytiker</v>
      </c>
      <c r="R331">
        <f ca="1">IFERROR(ROUNDUP(H331*Admin!$AE$4,0),"FKU")</f>
        <v>736</v>
      </c>
      <c r="S331">
        <f ca="1">IFERROR(ROUNDUP(I331*Admin!$AE$4,0),"FKU")</f>
        <v>816</v>
      </c>
      <c r="T331">
        <f ca="1">IFERROR(ROUNDUP(J331*Admin!$AE$4,0),"FKU")</f>
        <v>906</v>
      </c>
      <c r="U331">
        <f ca="1">IFERROR(ROUNDUP(K331*Admin!$AE$4,0),"FKU")</f>
        <v>1272</v>
      </c>
      <c r="V331" t="str">
        <f>IFERROR(ROUNDUP(L331*Avropsmottagare!$G$4,0),"FKU")</f>
        <v>FKU</v>
      </c>
      <c r="W331">
        <f t="shared" si="12"/>
        <v>0</v>
      </c>
    </row>
    <row r="332" spans="1:23" ht="15" customHeight="1" x14ac:dyDescent="0.35">
      <c r="A332" t="s">
        <v>122</v>
      </c>
      <c r="B332" t="s">
        <v>123</v>
      </c>
      <c r="C332" t="s">
        <v>4</v>
      </c>
      <c r="D332" t="s">
        <v>114</v>
      </c>
      <c r="G332" t="s">
        <v>115</v>
      </c>
      <c r="H332">
        <v>663</v>
      </c>
      <c r="I332">
        <v>736</v>
      </c>
      <c r="J332">
        <v>817</v>
      </c>
      <c r="K332">
        <v>1147</v>
      </c>
      <c r="L332" t="s">
        <v>37</v>
      </c>
      <c r="Q332" t="str">
        <f t="shared" si="11"/>
        <v>Chas visual management ABD5.2 Risk Manager</v>
      </c>
      <c r="R332">
        <f ca="1">IFERROR(ROUNDUP(H332*Admin!$AE$4,0),"FKU")</f>
        <v>736</v>
      </c>
      <c r="S332">
        <f ca="1">IFERROR(ROUNDUP(I332*Admin!$AE$4,0),"FKU")</f>
        <v>816</v>
      </c>
      <c r="T332">
        <f ca="1">IFERROR(ROUNDUP(J332*Admin!$AE$4,0),"FKU")</f>
        <v>906</v>
      </c>
      <c r="U332">
        <f ca="1">IFERROR(ROUNDUP(K332*Admin!$AE$4,0),"FKU")</f>
        <v>1272</v>
      </c>
      <c r="V332" t="str">
        <f>IFERROR(ROUNDUP(L332*Avropsmottagare!$G$4,0),"FKU")</f>
        <v>FKU</v>
      </c>
      <c r="W332">
        <f t="shared" si="12"/>
        <v>0</v>
      </c>
    </row>
    <row r="333" spans="1:23" ht="15" customHeight="1" x14ac:dyDescent="0.35">
      <c r="A333" t="s">
        <v>122</v>
      </c>
      <c r="B333" t="s">
        <v>123</v>
      </c>
      <c r="C333" t="s">
        <v>4</v>
      </c>
      <c r="D333" t="s">
        <v>114</v>
      </c>
      <c r="G333" t="s">
        <v>15</v>
      </c>
      <c r="H333">
        <v>663</v>
      </c>
      <c r="I333">
        <v>736</v>
      </c>
      <c r="J333">
        <v>817</v>
      </c>
      <c r="K333">
        <v>1147</v>
      </c>
      <c r="L333" t="s">
        <v>37</v>
      </c>
      <c r="Q333" t="str">
        <f t="shared" si="11"/>
        <v>Chas visual management ABD5.3 Säkerhetstekniker</v>
      </c>
      <c r="R333">
        <f ca="1">IFERROR(ROUNDUP(H333*Admin!$AE$4,0),"FKU")</f>
        <v>736</v>
      </c>
      <c r="S333">
        <f ca="1">IFERROR(ROUNDUP(I333*Admin!$AE$4,0),"FKU")</f>
        <v>816</v>
      </c>
      <c r="T333">
        <f ca="1">IFERROR(ROUNDUP(J333*Admin!$AE$4,0),"FKU")</f>
        <v>906</v>
      </c>
      <c r="U333">
        <f ca="1">IFERROR(ROUNDUP(K333*Admin!$AE$4,0),"FKU")</f>
        <v>1272</v>
      </c>
      <c r="V333" t="str">
        <f>IFERROR(ROUNDUP(L333*Avropsmottagare!$G$4,0),"FKU")</f>
        <v>FKU</v>
      </c>
      <c r="W333">
        <f t="shared" si="12"/>
        <v>0</v>
      </c>
    </row>
    <row r="334" spans="1:23" ht="15" customHeight="1" x14ac:dyDescent="0.35">
      <c r="A334" t="s">
        <v>122</v>
      </c>
      <c r="B334" t="s">
        <v>123</v>
      </c>
      <c r="C334" t="s">
        <v>4</v>
      </c>
      <c r="D334" t="s">
        <v>116</v>
      </c>
      <c r="G334" t="s">
        <v>45</v>
      </c>
      <c r="H334">
        <v>768</v>
      </c>
      <c r="I334">
        <v>853</v>
      </c>
      <c r="J334">
        <v>947</v>
      </c>
      <c r="K334">
        <v>1047</v>
      </c>
      <c r="L334" t="s">
        <v>37</v>
      </c>
      <c r="Q334" t="str">
        <f t="shared" si="11"/>
        <v>Chas visual management ABD6.1 Webbstrateg</v>
      </c>
      <c r="R334">
        <f ca="1">IFERROR(ROUNDUP(H334*Admin!$AE$4,0),"FKU")</f>
        <v>852</v>
      </c>
      <c r="S334">
        <f ca="1">IFERROR(ROUNDUP(I334*Admin!$AE$4,0),"FKU")</f>
        <v>946</v>
      </c>
      <c r="T334">
        <f ca="1">IFERROR(ROUNDUP(J334*Admin!$AE$4,0),"FKU")</f>
        <v>1050</v>
      </c>
      <c r="U334">
        <f ca="1">IFERROR(ROUNDUP(K334*Admin!$AE$4,0),"FKU")</f>
        <v>1161</v>
      </c>
      <c r="V334" t="str">
        <f>IFERROR(ROUNDUP(L334*Avropsmottagare!$G$4,0),"FKU")</f>
        <v>FKU</v>
      </c>
      <c r="W334">
        <f t="shared" si="12"/>
        <v>0</v>
      </c>
    </row>
    <row r="335" spans="1:23" ht="15" customHeight="1" x14ac:dyDescent="0.35">
      <c r="A335" t="s">
        <v>122</v>
      </c>
      <c r="B335" t="s">
        <v>123</v>
      </c>
      <c r="C335" t="s">
        <v>4</v>
      </c>
      <c r="D335" t="s">
        <v>116</v>
      </c>
      <c r="G335" t="s">
        <v>117</v>
      </c>
      <c r="H335">
        <v>768</v>
      </c>
      <c r="I335">
        <v>853</v>
      </c>
      <c r="J335">
        <v>947</v>
      </c>
      <c r="K335">
        <v>1047</v>
      </c>
      <c r="L335" t="s">
        <v>37</v>
      </c>
      <c r="Q335" t="str">
        <f t="shared" si="11"/>
        <v>Chas visual management ABD6.2 Interaktionsdesigner/Tillgänglighetsexpert</v>
      </c>
      <c r="R335">
        <f ca="1">IFERROR(ROUNDUP(H335*Admin!$AE$4,0),"FKU")</f>
        <v>852</v>
      </c>
      <c r="S335">
        <f ca="1">IFERROR(ROUNDUP(I335*Admin!$AE$4,0),"FKU")</f>
        <v>946</v>
      </c>
      <c r="T335">
        <f ca="1">IFERROR(ROUNDUP(J335*Admin!$AE$4,0),"FKU")</f>
        <v>1050</v>
      </c>
      <c r="U335">
        <f ca="1">IFERROR(ROUNDUP(K335*Admin!$AE$4,0),"FKU")</f>
        <v>1161</v>
      </c>
      <c r="V335" t="str">
        <f>IFERROR(ROUNDUP(L335*Avropsmottagare!$G$4,0),"FKU")</f>
        <v>FKU</v>
      </c>
      <c r="W335">
        <f t="shared" si="12"/>
        <v>0</v>
      </c>
    </row>
    <row r="336" spans="1:23" ht="15" customHeight="1" x14ac:dyDescent="0.35">
      <c r="A336" t="s">
        <v>122</v>
      </c>
      <c r="B336" t="s">
        <v>123</v>
      </c>
      <c r="C336" t="s">
        <v>4</v>
      </c>
      <c r="D336" t="s">
        <v>116</v>
      </c>
      <c r="G336" t="s">
        <v>16</v>
      </c>
      <c r="H336">
        <v>768</v>
      </c>
      <c r="I336">
        <v>853</v>
      </c>
      <c r="J336">
        <v>947</v>
      </c>
      <c r="K336">
        <v>1047</v>
      </c>
      <c r="L336" t="s">
        <v>37</v>
      </c>
      <c r="Q336" t="str">
        <f t="shared" si="11"/>
        <v>Chas visual management ABD6.3 Grafisk formgivare</v>
      </c>
      <c r="R336">
        <f ca="1">IFERROR(ROUNDUP(H336*Admin!$AE$4,0),"FKU")</f>
        <v>852</v>
      </c>
      <c r="S336">
        <f ca="1">IFERROR(ROUNDUP(I336*Admin!$AE$4,0),"FKU")</f>
        <v>946</v>
      </c>
      <c r="T336">
        <f ca="1">IFERROR(ROUNDUP(J336*Admin!$AE$4,0),"FKU")</f>
        <v>1050</v>
      </c>
      <c r="U336">
        <f ca="1">IFERROR(ROUNDUP(K336*Admin!$AE$4,0),"FKU")</f>
        <v>1161</v>
      </c>
      <c r="V336" t="str">
        <f>IFERROR(ROUNDUP(L336*Avropsmottagare!$G$4,0),"FKU")</f>
        <v>FKU</v>
      </c>
      <c r="W336">
        <f t="shared" si="12"/>
        <v>0</v>
      </c>
    </row>
    <row r="337" spans="1:23" ht="15" customHeight="1" x14ac:dyDescent="0.35">
      <c r="A337" t="s">
        <v>122</v>
      </c>
      <c r="B337" t="s">
        <v>123</v>
      </c>
      <c r="C337" t="s">
        <v>4</v>
      </c>
      <c r="D337" t="s">
        <v>46</v>
      </c>
      <c r="G337" t="s">
        <v>47</v>
      </c>
      <c r="H337">
        <v>522</v>
      </c>
      <c r="I337">
        <v>580</v>
      </c>
      <c r="J337">
        <v>630</v>
      </c>
      <c r="K337">
        <v>710</v>
      </c>
      <c r="L337" t="s">
        <v>37</v>
      </c>
      <c r="Q337" t="str">
        <f t="shared" si="11"/>
        <v>Chas visual management ABD7.1 Teknikstöd – på plats</v>
      </c>
      <c r="R337">
        <f ca="1">IFERROR(ROUNDUP(H337*Admin!$AE$4,0),"FKU")</f>
        <v>579</v>
      </c>
      <c r="S337">
        <f ca="1">IFERROR(ROUNDUP(I337*Admin!$AE$4,0),"FKU")</f>
        <v>644</v>
      </c>
      <c r="T337">
        <f ca="1">IFERROR(ROUNDUP(J337*Admin!$AE$4,0),"FKU")</f>
        <v>699</v>
      </c>
      <c r="U337">
        <f ca="1">IFERROR(ROUNDUP(K337*Admin!$AE$4,0),"FKU")</f>
        <v>788</v>
      </c>
      <c r="V337" t="str">
        <f>IFERROR(ROUNDUP(L337*Avropsmottagare!$G$4,0),"FKU")</f>
        <v>FKU</v>
      </c>
      <c r="W337">
        <f t="shared" si="12"/>
        <v>0</v>
      </c>
    </row>
    <row r="338" spans="1:23" ht="15" customHeight="1" x14ac:dyDescent="0.35">
      <c r="A338" t="s">
        <v>122</v>
      </c>
      <c r="B338" t="s">
        <v>123</v>
      </c>
      <c r="C338" t="s">
        <v>5</v>
      </c>
      <c r="D338" t="s">
        <v>36</v>
      </c>
      <c r="G338" t="s">
        <v>9</v>
      </c>
      <c r="H338">
        <v>655</v>
      </c>
      <c r="I338">
        <v>727</v>
      </c>
      <c r="J338">
        <v>807</v>
      </c>
      <c r="K338">
        <v>877</v>
      </c>
      <c r="L338" t="s">
        <v>37</v>
      </c>
      <c r="Q338" t="str">
        <f t="shared" si="11"/>
        <v>Chas visual management ABE1.1 IT- eller Digitaliseringsstrateg</v>
      </c>
      <c r="R338">
        <f ca="1">IFERROR(ROUNDUP(H338*Admin!$AE$4,0),"FKU")</f>
        <v>727</v>
      </c>
      <c r="S338">
        <f ca="1">IFERROR(ROUNDUP(I338*Admin!$AE$4,0),"FKU")</f>
        <v>806</v>
      </c>
      <c r="T338">
        <f ca="1">IFERROR(ROUNDUP(J338*Admin!$AE$4,0),"FKU")</f>
        <v>895</v>
      </c>
      <c r="U338">
        <f ca="1">IFERROR(ROUNDUP(K338*Admin!$AE$4,0),"FKU")</f>
        <v>973</v>
      </c>
      <c r="V338" t="str">
        <f>IFERROR(ROUNDUP(L338*Avropsmottagare!$G$4,0),"FKU")</f>
        <v>FKU</v>
      </c>
      <c r="W338">
        <f t="shared" si="12"/>
        <v>0</v>
      </c>
    </row>
    <row r="339" spans="1:23" ht="15" customHeight="1" x14ac:dyDescent="0.35">
      <c r="A339" t="s">
        <v>122</v>
      </c>
      <c r="B339" t="s">
        <v>123</v>
      </c>
      <c r="C339" t="s">
        <v>5</v>
      </c>
      <c r="D339" t="s">
        <v>36</v>
      </c>
      <c r="G339" t="s">
        <v>106</v>
      </c>
      <c r="H339">
        <v>655</v>
      </c>
      <c r="I339">
        <v>727</v>
      </c>
      <c r="J339">
        <v>807</v>
      </c>
      <c r="K339">
        <v>877</v>
      </c>
      <c r="L339" t="s">
        <v>37</v>
      </c>
      <c r="Q339" t="str">
        <f t="shared" si="11"/>
        <v>Chas visual management ABE1.2 Modelleringsledare/Kravanalytiker</v>
      </c>
      <c r="R339">
        <f ca="1">IFERROR(ROUNDUP(H339*Admin!$AE$4,0),"FKU")</f>
        <v>727</v>
      </c>
      <c r="S339">
        <f ca="1">IFERROR(ROUNDUP(I339*Admin!$AE$4,0),"FKU")</f>
        <v>806</v>
      </c>
      <c r="T339">
        <f ca="1">IFERROR(ROUNDUP(J339*Admin!$AE$4,0),"FKU")</f>
        <v>895</v>
      </c>
      <c r="U339">
        <f ca="1">IFERROR(ROUNDUP(K339*Admin!$AE$4,0),"FKU")</f>
        <v>973</v>
      </c>
      <c r="V339" t="str">
        <f>IFERROR(ROUNDUP(L339*Avropsmottagare!$G$4,0),"FKU")</f>
        <v>FKU</v>
      </c>
      <c r="W339">
        <f t="shared" si="12"/>
        <v>0</v>
      </c>
    </row>
    <row r="340" spans="1:23" ht="15" customHeight="1" x14ac:dyDescent="0.35">
      <c r="A340" t="s">
        <v>122</v>
      </c>
      <c r="B340" t="s">
        <v>123</v>
      </c>
      <c r="C340" t="s">
        <v>5</v>
      </c>
      <c r="D340" t="s">
        <v>36</v>
      </c>
      <c r="G340" t="s">
        <v>107</v>
      </c>
      <c r="H340">
        <v>655</v>
      </c>
      <c r="I340">
        <v>727</v>
      </c>
      <c r="J340">
        <v>807</v>
      </c>
      <c r="K340">
        <v>877</v>
      </c>
      <c r="L340" t="s">
        <v>37</v>
      </c>
      <c r="Q340" t="str">
        <f t="shared" si="11"/>
        <v>Chas visual management ABE1.3 Metodstöd</v>
      </c>
      <c r="R340">
        <f ca="1">IFERROR(ROUNDUP(H340*Admin!$AE$4,0),"FKU")</f>
        <v>727</v>
      </c>
      <c r="S340">
        <f ca="1">IFERROR(ROUNDUP(I340*Admin!$AE$4,0),"FKU")</f>
        <v>806</v>
      </c>
      <c r="T340">
        <f ca="1">IFERROR(ROUNDUP(J340*Admin!$AE$4,0),"FKU")</f>
        <v>895</v>
      </c>
      <c r="U340">
        <f ca="1">IFERROR(ROUNDUP(K340*Admin!$AE$4,0),"FKU")</f>
        <v>973</v>
      </c>
      <c r="V340" t="str">
        <f>IFERROR(ROUNDUP(L340*Avropsmottagare!$G$4,0),"FKU")</f>
        <v>FKU</v>
      </c>
      <c r="W340">
        <f t="shared" si="12"/>
        <v>0</v>
      </c>
    </row>
    <row r="341" spans="1:23" ht="15" customHeight="1" x14ac:dyDescent="0.35">
      <c r="A341" t="s">
        <v>122</v>
      </c>
      <c r="B341" t="s">
        <v>123</v>
      </c>
      <c r="C341" t="s">
        <v>5</v>
      </c>
      <c r="D341" t="s">
        <v>36</v>
      </c>
      <c r="G341" t="s">
        <v>108</v>
      </c>
      <c r="H341">
        <v>655</v>
      </c>
      <c r="I341">
        <v>727</v>
      </c>
      <c r="J341">
        <v>807</v>
      </c>
      <c r="K341">
        <v>877</v>
      </c>
      <c r="L341" t="s">
        <v>37</v>
      </c>
      <c r="Q341" t="str">
        <f t="shared" si="11"/>
        <v>Chas visual management ABE1.4 Hållbarhetsstrateg inom IT</v>
      </c>
      <c r="R341">
        <f ca="1">IFERROR(ROUNDUP(H341*Admin!$AE$4,0),"FKU")</f>
        <v>727</v>
      </c>
      <c r="S341">
        <f ca="1">IFERROR(ROUNDUP(I341*Admin!$AE$4,0),"FKU")</f>
        <v>806</v>
      </c>
      <c r="T341">
        <f ca="1">IFERROR(ROUNDUP(J341*Admin!$AE$4,0),"FKU")</f>
        <v>895</v>
      </c>
      <c r="U341">
        <f ca="1">IFERROR(ROUNDUP(K341*Admin!$AE$4,0),"FKU")</f>
        <v>973</v>
      </c>
      <c r="V341" t="str">
        <f>IFERROR(ROUNDUP(L341*Avropsmottagare!$G$4,0),"FKU")</f>
        <v>FKU</v>
      </c>
      <c r="W341">
        <f t="shared" si="12"/>
        <v>0</v>
      </c>
    </row>
    <row r="342" spans="1:23" ht="15" customHeight="1" x14ac:dyDescent="0.35">
      <c r="A342" t="s">
        <v>122</v>
      </c>
      <c r="B342" t="s">
        <v>123</v>
      </c>
      <c r="C342" t="s">
        <v>5</v>
      </c>
      <c r="D342" t="s">
        <v>38</v>
      </c>
      <c r="G342" t="s">
        <v>10</v>
      </c>
      <c r="H342">
        <v>768</v>
      </c>
      <c r="I342">
        <v>853</v>
      </c>
      <c r="J342">
        <v>947</v>
      </c>
      <c r="K342">
        <v>1047</v>
      </c>
      <c r="L342" t="s">
        <v>37</v>
      </c>
      <c r="Q342" t="str">
        <f t="shared" si="11"/>
        <v>Chas visual management ABE2.1 Projektledare</v>
      </c>
      <c r="R342">
        <f ca="1">IFERROR(ROUNDUP(H342*Admin!$AE$4,0),"FKU")</f>
        <v>852</v>
      </c>
      <c r="S342">
        <f ca="1">IFERROR(ROUNDUP(I342*Admin!$AE$4,0),"FKU")</f>
        <v>946</v>
      </c>
      <c r="T342">
        <f ca="1">IFERROR(ROUNDUP(J342*Admin!$AE$4,0),"FKU")</f>
        <v>1050</v>
      </c>
      <c r="U342">
        <f ca="1">IFERROR(ROUNDUP(K342*Admin!$AE$4,0),"FKU")</f>
        <v>1161</v>
      </c>
      <c r="V342" t="str">
        <f>IFERROR(ROUNDUP(L342*Avropsmottagare!$G$4,0),"FKU")</f>
        <v>FKU</v>
      </c>
      <c r="W342">
        <f t="shared" si="12"/>
        <v>0</v>
      </c>
    </row>
    <row r="343" spans="1:23" ht="15" customHeight="1" x14ac:dyDescent="0.35">
      <c r="A343" t="s">
        <v>122</v>
      </c>
      <c r="B343" t="s">
        <v>123</v>
      </c>
      <c r="C343" t="s">
        <v>5</v>
      </c>
      <c r="D343" t="s">
        <v>38</v>
      </c>
      <c r="G343" t="s">
        <v>11</v>
      </c>
      <c r="H343">
        <v>768</v>
      </c>
      <c r="I343">
        <v>853</v>
      </c>
      <c r="J343">
        <v>947</v>
      </c>
      <c r="K343">
        <v>1047</v>
      </c>
      <c r="L343" t="s">
        <v>37</v>
      </c>
      <c r="Q343" t="str">
        <f t="shared" si="11"/>
        <v>Chas visual management ABE2.2 Teknisk projektledare</v>
      </c>
      <c r="R343">
        <f ca="1">IFERROR(ROUNDUP(H343*Admin!$AE$4,0),"FKU")</f>
        <v>852</v>
      </c>
      <c r="S343">
        <f ca="1">IFERROR(ROUNDUP(I343*Admin!$AE$4,0),"FKU")</f>
        <v>946</v>
      </c>
      <c r="T343">
        <f ca="1">IFERROR(ROUNDUP(J343*Admin!$AE$4,0),"FKU")</f>
        <v>1050</v>
      </c>
      <c r="U343">
        <f ca="1">IFERROR(ROUNDUP(K343*Admin!$AE$4,0),"FKU")</f>
        <v>1161</v>
      </c>
      <c r="V343" t="str">
        <f>IFERROR(ROUNDUP(L343*Avropsmottagare!$G$4,0),"FKU")</f>
        <v>FKU</v>
      </c>
      <c r="W343">
        <f t="shared" si="12"/>
        <v>0</v>
      </c>
    </row>
    <row r="344" spans="1:23" ht="15" customHeight="1" x14ac:dyDescent="0.35">
      <c r="A344" t="s">
        <v>122</v>
      </c>
      <c r="B344" t="s">
        <v>123</v>
      </c>
      <c r="C344" t="s">
        <v>5</v>
      </c>
      <c r="D344" t="s">
        <v>38</v>
      </c>
      <c r="G344" t="s">
        <v>109</v>
      </c>
      <c r="H344">
        <v>768</v>
      </c>
      <c r="I344">
        <v>853</v>
      </c>
      <c r="J344">
        <v>947</v>
      </c>
      <c r="K344">
        <v>1047</v>
      </c>
      <c r="L344" t="s">
        <v>37</v>
      </c>
      <c r="Q344" t="str">
        <f t="shared" si="11"/>
        <v>Chas visual management ABE2.3 Förändringsledare</v>
      </c>
      <c r="R344">
        <f ca="1">IFERROR(ROUNDUP(H344*Admin!$AE$4,0),"FKU")</f>
        <v>852</v>
      </c>
      <c r="S344">
        <f ca="1">IFERROR(ROUNDUP(I344*Admin!$AE$4,0),"FKU")</f>
        <v>946</v>
      </c>
      <c r="T344">
        <f ca="1">IFERROR(ROUNDUP(J344*Admin!$AE$4,0),"FKU")</f>
        <v>1050</v>
      </c>
      <c r="U344">
        <f ca="1">IFERROR(ROUNDUP(K344*Admin!$AE$4,0),"FKU")</f>
        <v>1161</v>
      </c>
      <c r="V344" t="str">
        <f>IFERROR(ROUNDUP(L344*Avropsmottagare!$G$4,0),"FKU")</f>
        <v>FKU</v>
      </c>
      <c r="W344">
        <f t="shared" si="12"/>
        <v>0</v>
      </c>
    </row>
    <row r="345" spans="1:23" ht="15" customHeight="1" x14ac:dyDescent="0.35">
      <c r="A345" t="s">
        <v>122</v>
      </c>
      <c r="B345" t="s">
        <v>123</v>
      </c>
      <c r="C345" t="s">
        <v>5</v>
      </c>
      <c r="D345" t="s">
        <v>38</v>
      </c>
      <c r="G345" t="s">
        <v>110</v>
      </c>
      <c r="H345">
        <v>768</v>
      </c>
      <c r="I345">
        <v>853</v>
      </c>
      <c r="J345">
        <v>947</v>
      </c>
      <c r="K345">
        <v>1047</v>
      </c>
      <c r="L345" t="s">
        <v>37</v>
      </c>
      <c r="Q345" t="str">
        <f t="shared" si="11"/>
        <v>Chas visual management ABE2.4 IT-controller/Compliance manager</v>
      </c>
      <c r="R345">
        <f ca="1">IFERROR(ROUNDUP(H345*Admin!$AE$4,0),"FKU")</f>
        <v>852</v>
      </c>
      <c r="S345">
        <f ca="1">IFERROR(ROUNDUP(I345*Admin!$AE$4,0),"FKU")</f>
        <v>946</v>
      </c>
      <c r="T345">
        <f ca="1">IFERROR(ROUNDUP(J345*Admin!$AE$4,0),"FKU")</f>
        <v>1050</v>
      </c>
      <c r="U345">
        <f ca="1">IFERROR(ROUNDUP(K345*Admin!$AE$4,0),"FKU")</f>
        <v>1161</v>
      </c>
      <c r="V345" t="str">
        <f>IFERROR(ROUNDUP(L345*Avropsmottagare!$G$4,0),"FKU")</f>
        <v>FKU</v>
      </c>
      <c r="W345">
        <f t="shared" si="12"/>
        <v>0</v>
      </c>
    </row>
    <row r="346" spans="1:23" ht="15" customHeight="1" x14ac:dyDescent="0.35">
      <c r="A346" t="s">
        <v>122</v>
      </c>
      <c r="B346" t="s">
        <v>123</v>
      </c>
      <c r="C346" t="s">
        <v>5</v>
      </c>
      <c r="D346" t="s">
        <v>39</v>
      </c>
      <c r="G346" t="s">
        <v>111</v>
      </c>
      <c r="H346">
        <v>768</v>
      </c>
      <c r="I346">
        <v>853</v>
      </c>
      <c r="J346">
        <v>947</v>
      </c>
      <c r="K346">
        <v>1047</v>
      </c>
      <c r="L346" t="s">
        <v>37</v>
      </c>
      <c r="Q346" t="str">
        <f t="shared" si="11"/>
        <v>Chas visual management ABE3.1 Systemutvecklare/Systemintegratör</v>
      </c>
      <c r="R346">
        <f ca="1">IFERROR(ROUNDUP(H346*Admin!$AE$4,0),"FKU")</f>
        <v>852</v>
      </c>
      <c r="S346">
        <f ca="1">IFERROR(ROUNDUP(I346*Admin!$AE$4,0),"FKU")</f>
        <v>946</v>
      </c>
      <c r="T346">
        <f ca="1">IFERROR(ROUNDUP(J346*Admin!$AE$4,0),"FKU")</f>
        <v>1050</v>
      </c>
      <c r="U346">
        <f ca="1">IFERROR(ROUNDUP(K346*Admin!$AE$4,0),"FKU")</f>
        <v>1161</v>
      </c>
      <c r="V346" t="str">
        <f>IFERROR(ROUNDUP(L346*Avropsmottagare!$G$4,0),"FKU")</f>
        <v>FKU</v>
      </c>
      <c r="W346">
        <f t="shared" si="12"/>
        <v>0</v>
      </c>
    </row>
    <row r="347" spans="1:23" ht="15" customHeight="1" x14ac:dyDescent="0.35">
      <c r="A347" t="s">
        <v>122</v>
      </c>
      <c r="B347" t="s">
        <v>123</v>
      </c>
      <c r="C347" t="s">
        <v>5</v>
      </c>
      <c r="D347" t="s">
        <v>39</v>
      </c>
      <c r="G347" t="s">
        <v>112</v>
      </c>
      <c r="H347">
        <v>768</v>
      </c>
      <c r="I347">
        <v>853</v>
      </c>
      <c r="J347">
        <v>947</v>
      </c>
      <c r="K347">
        <v>1047</v>
      </c>
      <c r="L347" t="s">
        <v>37</v>
      </c>
      <c r="Q347" t="str">
        <f t="shared" si="11"/>
        <v>Chas visual management ABE3.2 Systemförvaltare</v>
      </c>
      <c r="R347">
        <f ca="1">IFERROR(ROUNDUP(H347*Admin!$AE$4,0),"FKU")</f>
        <v>852</v>
      </c>
      <c r="S347">
        <f ca="1">IFERROR(ROUNDUP(I347*Admin!$AE$4,0),"FKU")</f>
        <v>946</v>
      </c>
      <c r="T347">
        <f ca="1">IFERROR(ROUNDUP(J347*Admin!$AE$4,0),"FKU")</f>
        <v>1050</v>
      </c>
      <c r="U347">
        <f ca="1">IFERROR(ROUNDUP(K347*Admin!$AE$4,0),"FKU")</f>
        <v>1161</v>
      </c>
      <c r="V347" t="str">
        <f>IFERROR(ROUNDUP(L347*Avropsmottagare!$G$4,0),"FKU")</f>
        <v>FKU</v>
      </c>
      <c r="W347">
        <f t="shared" si="12"/>
        <v>0</v>
      </c>
    </row>
    <row r="348" spans="1:23" ht="15" customHeight="1" x14ac:dyDescent="0.35">
      <c r="A348" t="s">
        <v>122</v>
      </c>
      <c r="B348" t="s">
        <v>123</v>
      </c>
      <c r="C348" t="s">
        <v>5</v>
      </c>
      <c r="D348" t="s">
        <v>39</v>
      </c>
      <c r="G348" t="s">
        <v>12</v>
      </c>
      <c r="H348">
        <v>768</v>
      </c>
      <c r="I348">
        <v>853</v>
      </c>
      <c r="J348">
        <v>947</v>
      </c>
      <c r="K348">
        <v>1047</v>
      </c>
      <c r="L348" t="s">
        <v>37</v>
      </c>
      <c r="Q348" t="str">
        <f t="shared" si="11"/>
        <v>Chas visual management ABE3.3 Tekniker</v>
      </c>
      <c r="R348">
        <f ca="1">IFERROR(ROUNDUP(H348*Admin!$AE$4,0),"FKU")</f>
        <v>852</v>
      </c>
      <c r="S348">
        <f ca="1">IFERROR(ROUNDUP(I348*Admin!$AE$4,0),"FKU")</f>
        <v>946</v>
      </c>
      <c r="T348">
        <f ca="1">IFERROR(ROUNDUP(J348*Admin!$AE$4,0),"FKU")</f>
        <v>1050</v>
      </c>
      <c r="U348">
        <f ca="1">IFERROR(ROUNDUP(K348*Admin!$AE$4,0),"FKU")</f>
        <v>1161</v>
      </c>
      <c r="V348" t="str">
        <f>IFERROR(ROUNDUP(L348*Avropsmottagare!$G$4,0),"FKU")</f>
        <v>FKU</v>
      </c>
      <c r="W348">
        <f t="shared" si="12"/>
        <v>0</v>
      </c>
    </row>
    <row r="349" spans="1:23" ht="15" customHeight="1" x14ac:dyDescent="0.35">
      <c r="A349" t="s">
        <v>122</v>
      </c>
      <c r="B349" t="s">
        <v>123</v>
      </c>
      <c r="C349" t="s">
        <v>5</v>
      </c>
      <c r="D349" t="s">
        <v>39</v>
      </c>
      <c r="G349" t="s">
        <v>13</v>
      </c>
      <c r="H349">
        <v>768</v>
      </c>
      <c r="I349">
        <v>853</v>
      </c>
      <c r="J349">
        <v>947</v>
      </c>
      <c r="K349">
        <v>1047</v>
      </c>
      <c r="L349" t="s">
        <v>37</v>
      </c>
      <c r="Q349" t="str">
        <f t="shared" si="11"/>
        <v>Chas visual management ABE3.4 Testare</v>
      </c>
      <c r="R349">
        <f ca="1">IFERROR(ROUNDUP(H349*Admin!$AE$4,0),"FKU")</f>
        <v>852</v>
      </c>
      <c r="S349">
        <f ca="1">IFERROR(ROUNDUP(I349*Admin!$AE$4,0),"FKU")</f>
        <v>946</v>
      </c>
      <c r="T349">
        <f ca="1">IFERROR(ROUNDUP(J349*Admin!$AE$4,0),"FKU")</f>
        <v>1050</v>
      </c>
      <c r="U349">
        <f ca="1">IFERROR(ROUNDUP(K349*Admin!$AE$4,0),"FKU")</f>
        <v>1161</v>
      </c>
      <c r="V349" t="str">
        <f>IFERROR(ROUNDUP(L349*Avropsmottagare!$G$4,0),"FKU")</f>
        <v>FKU</v>
      </c>
      <c r="W349">
        <f t="shared" si="12"/>
        <v>0</v>
      </c>
    </row>
    <row r="350" spans="1:23" ht="15" customHeight="1" x14ac:dyDescent="0.35">
      <c r="A350" t="s">
        <v>122</v>
      </c>
      <c r="B350" t="s">
        <v>123</v>
      </c>
      <c r="C350" t="s">
        <v>5</v>
      </c>
      <c r="D350" t="s">
        <v>113</v>
      </c>
      <c r="G350" t="s">
        <v>40</v>
      </c>
      <c r="H350">
        <v>663</v>
      </c>
      <c r="I350">
        <v>736</v>
      </c>
      <c r="J350">
        <v>817</v>
      </c>
      <c r="K350">
        <v>887</v>
      </c>
      <c r="L350" t="s">
        <v>37</v>
      </c>
      <c r="Q350" t="str">
        <f t="shared" si="11"/>
        <v>Chas visual management ABE4.1 Enterprisearkitekt</v>
      </c>
      <c r="R350">
        <f ca="1">IFERROR(ROUNDUP(H350*Admin!$AE$4,0),"FKU")</f>
        <v>736</v>
      </c>
      <c r="S350">
        <f ca="1">IFERROR(ROUNDUP(I350*Admin!$AE$4,0),"FKU")</f>
        <v>816</v>
      </c>
      <c r="T350">
        <f ca="1">IFERROR(ROUNDUP(J350*Admin!$AE$4,0),"FKU")</f>
        <v>906</v>
      </c>
      <c r="U350">
        <f ca="1">IFERROR(ROUNDUP(K350*Admin!$AE$4,0),"FKU")</f>
        <v>984</v>
      </c>
      <c r="V350" t="str">
        <f>IFERROR(ROUNDUP(L350*Avropsmottagare!$G$4,0),"FKU")</f>
        <v>FKU</v>
      </c>
      <c r="W350">
        <f t="shared" si="12"/>
        <v>0</v>
      </c>
    </row>
    <row r="351" spans="1:23" ht="15" customHeight="1" x14ac:dyDescent="0.35">
      <c r="A351" t="s">
        <v>122</v>
      </c>
      <c r="B351" t="s">
        <v>123</v>
      </c>
      <c r="C351" t="s">
        <v>5</v>
      </c>
      <c r="D351" t="s">
        <v>113</v>
      </c>
      <c r="G351" t="s">
        <v>41</v>
      </c>
      <c r="H351">
        <v>663</v>
      </c>
      <c r="I351">
        <v>736</v>
      </c>
      <c r="J351">
        <v>817</v>
      </c>
      <c r="K351">
        <v>887</v>
      </c>
      <c r="L351" t="s">
        <v>37</v>
      </c>
      <c r="Q351" t="str">
        <f t="shared" si="11"/>
        <v>Chas visual management ABE4.2 Verksamhetsarkitekt</v>
      </c>
      <c r="R351">
        <f ca="1">IFERROR(ROUNDUP(H351*Admin!$AE$4,0),"FKU")</f>
        <v>736</v>
      </c>
      <c r="S351">
        <f ca="1">IFERROR(ROUNDUP(I351*Admin!$AE$4,0),"FKU")</f>
        <v>816</v>
      </c>
      <c r="T351">
        <f ca="1">IFERROR(ROUNDUP(J351*Admin!$AE$4,0),"FKU")</f>
        <v>906</v>
      </c>
      <c r="U351">
        <f ca="1">IFERROR(ROUNDUP(K351*Admin!$AE$4,0),"FKU")</f>
        <v>984</v>
      </c>
      <c r="V351" t="str">
        <f>IFERROR(ROUNDUP(L351*Avropsmottagare!$G$4,0),"FKU")</f>
        <v>FKU</v>
      </c>
      <c r="W351">
        <f t="shared" si="12"/>
        <v>0</v>
      </c>
    </row>
    <row r="352" spans="1:23" ht="15" customHeight="1" x14ac:dyDescent="0.35">
      <c r="A352" t="s">
        <v>122</v>
      </c>
      <c r="B352" t="s">
        <v>123</v>
      </c>
      <c r="C352" t="s">
        <v>5</v>
      </c>
      <c r="D352" t="s">
        <v>113</v>
      </c>
      <c r="G352" t="s">
        <v>42</v>
      </c>
      <c r="H352">
        <v>663</v>
      </c>
      <c r="I352">
        <v>736</v>
      </c>
      <c r="J352">
        <v>817</v>
      </c>
      <c r="K352">
        <v>887</v>
      </c>
      <c r="L352" t="s">
        <v>37</v>
      </c>
      <c r="Q352" t="str">
        <f t="shared" si="11"/>
        <v>Chas visual management ABE4.3 Lösningsarkitekt</v>
      </c>
      <c r="R352">
        <f ca="1">IFERROR(ROUNDUP(H352*Admin!$AE$4,0),"FKU")</f>
        <v>736</v>
      </c>
      <c r="S352">
        <f ca="1">IFERROR(ROUNDUP(I352*Admin!$AE$4,0),"FKU")</f>
        <v>816</v>
      </c>
      <c r="T352">
        <f ca="1">IFERROR(ROUNDUP(J352*Admin!$AE$4,0),"FKU")</f>
        <v>906</v>
      </c>
      <c r="U352">
        <f ca="1">IFERROR(ROUNDUP(K352*Admin!$AE$4,0),"FKU")</f>
        <v>984</v>
      </c>
      <c r="V352" t="str">
        <f>IFERROR(ROUNDUP(L352*Avropsmottagare!$G$4,0),"FKU")</f>
        <v>FKU</v>
      </c>
      <c r="W352">
        <f t="shared" si="12"/>
        <v>0</v>
      </c>
    </row>
    <row r="353" spans="1:23" ht="15" customHeight="1" x14ac:dyDescent="0.35">
      <c r="A353" t="s">
        <v>122</v>
      </c>
      <c r="B353" t="s">
        <v>123</v>
      </c>
      <c r="C353" t="s">
        <v>5</v>
      </c>
      <c r="D353" t="s">
        <v>113</v>
      </c>
      <c r="G353" t="s">
        <v>43</v>
      </c>
      <c r="H353">
        <v>663</v>
      </c>
      <c r="I353">
        <v>736</v>
      </c>
      <c r="J353">
        <v>817</v>
      </c>
      <c r="K353">
        <v>887</v>
      </c>
      <c r="L353" t="s">
        <v>37</v>
      </c>
      <c r="Q353" t="str">
        <f t="shared" si="11"/>
        <v>Chas visual management ABE4.4 Mjukvaruarkitekt</v>
      </c>
      <c r="R353">
        <f ca="1">IFERROR(ROUNDUP(H353*Admin!$AE$4,0),"FKU")</f>
        <v>736</v>
      </c>
      <c r="S353">
        <f ca="1">IFERROR(ROUNDUP(I353*Admin!$AE$4,0),"FKU")</f>
        <v>816</v>
      </c>
      <c r="T353">
        <f ca="1">IFERROR(ROUNDUP(J353*Admin!$AE$4,0),"FKU")</f>
        <v>906</v>
      </c>
      <c r="U353">
        <f ca="1">IFERROR(ROUNDUP(K353*Admin!$AE$4,0),"FKU")</f>
        <v>984</v>
      </c>
      <c r="V353" t="str">
        <f>IFERROR(ROUNDUP(L353*Avropsmottagare!$G$4,0),"FKU")</f>
        <v>FKU</v>
      </c>
      <c r="W353">
        <f t="shared" si="12"/>
        <v>0</v>
      </c>
    </row>
    <row r="354" spans="1:23" ht="15" customHeight="1" x14ac:dyDescent="0.35">
      <c r="A354" t="s">
        <v>122</v>
      </c>
      <c r="B354" t="s">
        <v>123</v>
      </c>
      <c r="C354" t="s">
        <v>5</v>
      </c>
      <c r="D354" t="s">
        <v>113</v>
      </c>
      <c r="G354" t="s">
        <v>44</v>
      </c>
      <c r="H354">
        <v>663</v>
      </c>
      <c r="I354">
        <v>736</v>
      </c>
      <c r="J354">
        <v>817</v>
      </c>
      <c r="K354">
        <v>887</v>
      </c>
      <c r="L354" t="s">
        <v>37</v>
      </c>
      <c r="Q354" t="str">
        <f t="shared" si="11"/>
        <v>Chas visual management ABE4.5 Infrastrukturarkitekt</v>
      </c>
      <c r="R354">
        <f ca="1">IFERROR(ROUNDUP(H354*Admin!$AE$4,0),"FKU")</f>
        <v>736</v>
      </c>
      <c r="S354">
        <f ca="1">IFERROR(ROUNDUP(I354*Admin!$AE$4,0),"FKU")</f>
        <v>816</v>
      </c>
      <c r="T354">
        <f ca="1">IFERROR(ROUNDUP(J354*Admin!$AE$4,0),"FKU")</f>
        <v>906</v>
      </c>
      <c r="U354">
        <f ca="1">IFERROR(ROUNDUP(K354*Admin!$AE$4,0),"FKU")</f>
        <v>984</v>
      </c>
      <c r="V354" t="str">
        <f>IFERROR(ROUNDUP(L354*Avropsmottagare!$G$4,0),"FKU")</f>
        <v>FKU</v>
      </c>
      <c r="W354">
        <f t="shared" si="12"/>
        <v>0</v>
      </c>
    </row>
    <row r="355" spans="1:23" ht="15" customHeight="1" x14ac:dyDescent="0.35">
      <c r="A355" t="s">
        <v>122</v>
      </c>
      <c r="B355" t="s">
        <v>123</v>
      </c>
      <c r="C355" t="s">
        <v>5</v>
      </c>
      <c r="D355" t="s">
        <v>114</v>
      </c>
      <c r="G355" t="s">
        <v>14</v>
      </c>
      <c r="H355">
        <v>663</v>
      </c>
      <c r="I355">
        <v>736</v>
      </c>
      <c r="J355">
        <v>817</v>
      </c>
      <c r="K355">
        <v>887</v>
      </c>
      <c r="L355" t="s">
        <v>37</v>
      </c>
      <c r="Q355" t="str">
        <f t="shared" si="11"/>
        <v>Chas visual management ABE5.1 Säkerhetsstrateg/Säkerhetsanalytiker</v>
      </c>
      <c r="R355">
        <f ca="1">IFERROR(ROUNDUP(H355*Admin!$AE$4,0),"FKU")</f>
        <v>736</v>
      </c>
      <c r="S355">
        <f ca="1">IFERROR(ROUNDUP(I355*Admin!$AE$4,0),"FKU")</f>
        <v>816</v>
      </c>
      <c r="T355">
        <f ca="1">IFERROR(ROUNDUP(J355*Admin!$AE$4,0),"FKU")</f>
        <v>906</v>
      </c>
      <c r="U355">
        <f ca="1">IFERROR(ROUNDUP(K355*Admin!$AE$4,0),"FKU")</f>
        <v>984</v>
      </c>
      <c r="V355" t="str">
        <f>IFERROR(ROUNDUP(L355*Avropsmottagare!$G$4,0),"FKU")</f>
        <v>FKU</v>
      </c>
      <c r="W355">
        <f t="shared" si="12"/>
        <v>0</v>
      </c>
    </row>
    <row r="356" spans="1:23" ht="15" customHeight="1" x14ac:dyDescent="0.35">
      <c r="A356" t="s">
        <v>122</v>
      </c>
      <c r="B356" t="s">
        <v>123</v>
      </c>
      <c r="C356" t="s">
        <v>5</v>
      </c>
      <c r="D356" t="s">
        <v>114</v>
      </c>
      <c r="G356" t="s">
        <v>115</v>
      </c>
      <c r="H356">
        <v>663</v>
      </c>
      <c r="I356">
        <v>736</v>
      </c>
      <c r="J356">
        <v>817</v>
      </c>
      <c r="K356">
        <v>887</v>
      </c>
      <c r="L356" t="s">
        <v>37</v>
      </c>
      <c r="Q356" t="str">
        <f t="shared" si="11"/>
        <v>Chas visual management ABE5.2 Risk Manager</v>
      </c>
      <c r="R356">
        <f ca="1">IFERROR(ROUNDUP(H356*Admin!$AE$4,0),"FKU")</f>
        <v>736</v>
      </c>
      <c r="S356">
        <f ca="1">IFERROR(ROUNDUP(I356*Admin!$AE$4,0),"FKU")</f>
        <v>816</v>
      </c>
      <c r="T356">
        <f ca="1">IFERROR(ROUNDUP(J356*Admin!$AE$4,0),"FKU")</f>
        <v>906</v>
      </c>
      <c r="U356">
        <f ca="1">IFERROR(ROUNDUP(K356*Admin!$AE$4,0),"FKU")</f>
        <v>984</v>
      </c>
      <c r="V356" t="str">
        <f>IFERROR(ROUNDUP(L356*Avropsmottagare!$G$4,0),"FKU")</f>
        <v>FKU</v>
      </c>
      <c r="W356">
        <f t="shared" si="12"/>
        <v>0</v>
      </c>
    </row>
    <row r="357" spans="1:23" ht="15" customHeight="1" x14ac:dyDescent="0.35">
      <c r="A357" t="s">
        <v>122</v>
      </c>
      <c r="B357" t="s">
        <v>123</v>
      </c>
      <c r="C357" t="s">
        <v>5</v>
      </c>
      <c r="D357" t="s">
        <v>114</v>
      </c>
      <c r="G357" t="s">
        <v>15</v>
      </c>
      <c r="H357">
        <v>663</v>
      </c>
      <c r="I357">
        <v>736</v>
      </c>
      <c r="J357">
        <v>817</v>
      </c>
      <c r="K357">
        <v>887</v>
      </c>
      <c r="L357" t="s">
        <v>37</v>
      </c>
      <c r="Q357" t="str">
        <f t="shared" si="11"/>
        <v>Chas visual management ABE5.3 Säkerhetstekniker</v>
      </c>
      <c r="R357">
        <f ca="1">IFERROR(ROUNDUP(H357*Admin!$AE$4,0),"FKU")</f>
        <v>736</v>
      </c>
      <c r="S357">
        <f ca="1">IFERROR(ROUNDUP(I357*Admin!$AE$4,0),"FKU")</f>
        <v>816</v>
      </c>
      <c r="T357">
        <f ca="1">IFERROR(ROUNDUP(J357*Admin!$AE$4,0),"FKU")</f>
        <v>906</v>
      </c>
      <c r="U357">
        <f ca="1">IFERROR(ROUNDUP(K357*Admin!$AE$4,0),"FKU")</f>
        <v>984</v>
      </c>
      <c r="V357" t="str">
        <f>IFERROR(ROUNDUP(L357*Avropsmottagare!$G$4,0),"FKU")</f>
        <v>FKU</v>
      </c>
      <c r="W357">
        <f t="shared" si="12"/>
        <v>0</v>
      </c>
    </row>
    <row r="358" spans="1:23" ht="15" customHeight="1" x14ac:dyDescent="0.35">
      <c r="A358" t="s">
        <v>122</v>
      </c>
      <c r="B358" t="s">
        <v>123</v>
      </c>
      <c r="C358" t="s">
        <v>5</v>
      </c>
      <c r="D358" t="s">
        <v>116</v>
      </c>
      <c r="G358" t="s">
        <v>45</v>
      </c>
      <c r="H358">
        <v>768</v>
      </c>
      <c r="I358">
        <v>853</v>
      </c>
      <c r="J358">
        <v>947</v>
      </c>
      <c r="K358">
        <v>1047</v>
      </c>
      <c r="L358" t="s">
        <v>37</v>
      </c>
      <c r="Q358" t="str">
        <f t="shared" si="11"/>
        <v>Chas visual management ABE6.1 Webbstrateg</v>
      </c>
      <c r="R358">
        <f ca="1">IFERROR(ROUNDUP(H358*Admin!$AE$4,0),"FKU")</f>
        <v>852</v>
      </c>
      <c r="S358">
        <f ca="1">IFERROR(ROUNDUP(I358*Admin!$AE$4,0),"FKU")</f>
        <v>946</v>
      </c>
      <c r="T358">
        <f ca="1">IFERROR(ROUNDUP(J358*Admin!$AE$4,0),"FKU")</f>
        <v>1050</v>
      </c>
      <c r="U358">
        <f ca="1">IFERROR(ROUNDUP(K358*Admin!$AE$4,0),"FKU")</f>
        <v>1161</v>
      </c>
      <c r="V358" t="str">
        <f>IFERROR(ROUNDUP(L358*Avropsmottagare!$G$4,0),"FKU")</f>
        <v>FKU</v>
      </c>
      <c r="W358">
        <f t="shared" si="12"/>
        <v>0</v>
      </c>
    </row>
    <row r="359" spans="1:23" ht="15" customHeight="1" x14ac:dyDescent="0.35">
      <c r="A359" t="s">
        <v>122</v>
      </c>
      <c r="B359" t="s">
        <v>123</v>
      </c>
      <c r="C359" t="s">
        <v>5</v>
      </c>
      <c r="D359" t="s">
        <v>116</v>
      </c>
      <c r="G359" t="s">
        <v>117</v>
      </c>
      <c r="H359">
        <v>768</v>
      </c>
      <c r="I359">
        <v>853</v>
      </c>
      <c r="J359">
        <v>947</v>
      </c>
      <c r="K359">
        <v>1047</v>
      </c>
      <c r="L359" t="s">
        <v>37</v>
      </c>
      <c r="Q359" t="str">
        <f t="shared" si="11"/>
        <v>Chas visual management ABE6.2 Interaktionsdesigner/Tillgänglighetsexpert</v>
      </c>
      <c r="R359">
        <f ca="1">IFERROR(ROUNDUP(H359*Admin!$AE$4,0),"FKU")</f>
        <v>852</v>
      </c>
      <c r="S359">
        <f ca="1">IFERROR(ROUNDUP(I359*Admin!$AE$4,0),"FKU")</f>
        <v>946</v>
      </c>
      <c r="T359">
        <f ca="1">IFERROR(ROUNDUP(J359*Admin!$AE$4,0),"FKU")</f>
        <v>1050</v>
      </c>
      <c r="U359">
        <f ca="1">IFERROR(ROUNDUP(K359*Admin!$AE$4,0),"FKU")</f>
        <v>1161</v>
      </c>
      <c r="V359" t="str">
        <f>IFERROR(ROUNDUP(L359*Avropsmottagare!$G$4,0),"FKU")</f>
        <v>FKU</v>
      </c>
      <c r="W359">
        <f t="shared" si="12"/>
        <v>0</v>
      </c>
    </row>
    <row r="360" spans="1:23" ht="15" customHeight="1" x14ac:dyDescent="0.35">
      <c r="A360" t="s">
        <v>122</v>
      </c>
      <c r="B360" t="s">
        <v>123</v>
      </c>
      <c r="C360" t="s">
        <v>5</v>
      </c>
      <c r="D360" t="s">
        <v>116</v>
      </c>
      <c r="G360" t="s">
        <v>16</v>
      </c>
      <c r="H360">
        <v>768</v>
      </c>
      <c r="I360">
        <v>853</v>
      </c>
      <c r="J360">
        <v>947</v>
      </c>
      <c r="K360">
        <v>1047</v>
      </c>
      <c r="L360" t="s">
        <v>37</v>
      </c>
      <c r="Q360" t="str">
        <f t="shared" si="11"/>
        <v>Chas visual management ABE6.3 Grafisk formgivare</v>
      </c>
      <c r="R360">
        <f ca="1">IFERROR(ROUNDUP(H360*Admin!$AE$4,0),"FKU")</f>
        <v>852</v>
      </c>
      <c r="S360">
        <f ca="1">IFERROR(ROUNDUP(I360*Admin!$AE$4,0),"FKU")</f>
        <v>946</v>
      </c>
      <c r="T360">
        <f ca="1">IFERROR(ROUNDUP(J360*Admin!$AE$4,0),"FKU")</f>
        <v>1050</v>
      </c>
      <c r="U360">
        <f ca="1">IFERROR(ROUNDUP(K360*Admin!$AE$4,0),"FKU")</f>
        <v>1161</v>
      </c>
      <c r="V360" t="str">
        <f>IFERROR(ROUNDUP(L360*Avropsmottagare!$G$4,0),"FKU")</f>
        <v>FKU</v>
      </c>
      <c r="W360">
        <f t="shared" si="12"/>
        <v>0</v>
      </c>
    </row>
    <row r="361" spans="1:23" ht="15" customHeight="1" x14ac:dyDescent="0.35">
      <c r="A361" t="s">
        <v>122</v>
      </c>
      <c r="B361" t="s">
        <v>123</v>
      </c>
      <c r="C361" t="s">
        <v>5</v>
      </c>
      <c r="D361" t="s">
        <v>46</v>
      </c>
      <c r="G361" t="s">
        <v>47</v>
      </c>
      <c r="H361">
        <v>522</v>
      </c>
      <c r="I361">
        <v>580</v>
      </c>
      <c r="J361">
        <v>630</v>
      </c>
      <c r="K361">
        <v>710</v>
      </c>
      <c r="L361" t="s">
        <v>37</v>
      </c>
      <c r="Q361" t="str">
        <f t="shared" si="11"/>
        <v>Chas visual management ABE7.1 Teknikstöd – på plats</v>
      </c>
      <c r="R361">
        <f ca="1">IFERROR(ROUNDUP(H361*Admin!$AE$4,0),"FKU")</f>
        <v>579</v>
      </c>
      <c r="S361">
        <f ca="1">IFERROR(ROUNDUP(I361*Admin!$AE$4,0),"FKU")</f>
        <v>644</v>
      </c>
      <c r="T361">
        <f ca="1">IFERROR(ROUNDUP(J361*Admin!$AE$4,0),"FKU")</f>
        <v>699</v>
      </c>
      <c r="U361">
        <f ca="1">IFERROR(ROUNDUP(K361*Admin!$AE$4,0),"FKU")</f>
        <v>788</v>
      </c>
      <c r="V361" t="str">
        <f>IFERROR(ROUNDUP(L361*Avropsmottagare!$G$4,0),"FKU")</f>
        <v>FKU</v>
      </c>
      <c r="W361">
        <f t="shared" si="12"/>
        <v>0</v>
      </c>
    </row>
    <row r="362" spans="1:23" ht="15" customHeight="1" x14ac:dyDescent="0.35">
      <c r="A362" t="s">
        <v>122</v>
      </c>
      <c r="B362" t="s">
        <v>123</v>
      </c>
      <c r="C362" t="s">
        <v>6</v>
      </c>
      <c r="D362" t="s">
        <v>36</v>
      </c>
      <c r="G362" t="s">
        <v>9</v>
      </c>
      <c r="H362">
        <v>655</v>
      </c>
      <c r="I362">
        <v>727</v>
      </c>
      <c r="J362">
        <v>807</v>
      </c>
      <c r="K362">
        <v>877</v>
      </c>
      <c r="L362" t="s">
        <v>37</v>
      </c>
      <c r="Q362" t="str">
        <f t="shared" si="11"/>
        <v>Chas visual management ABF1.1 IT- eller Digitaliseringsstrateg</v>
      </c>
      <c r="R362">
        <f ca="1">IFERROR(ROUNDUP(H362*Admin!$AE$4,0),"FKU")</f>
        <v>727</v>
      </c>
      <c r="S362">
        <f ca="1">IFERROR(ROUNDUP(I362*Admin!$AE$4,0),"FKU")</f>
        <v>806</v>
      </c>
      <c r="T362">
        <f ca="1">IFERROR(ROUNDUP(J362*Admin!$AE$4,0),"FKU")</f>
        <v>895</v>
      </c>
      <c r="U362">
        <f ca="1">IFERROR(ROUNDUP(K362*Admin!$AE$4,0),"FKU")</f>
        <v>973</v>
      </c>
      <c r="V362" t="str">
        <f>IFERROR(ROUNDUP(L362*Avropsmottagare!$G$4,0),"FKU")</f>
        <v>FKU</v>
      </c>
      <c r="W362">
        <f t="shared" si="12"/>
        <v>0</v>
      </c>
    </row>
    <row r="363" spans="1:23" ht="15" customHeight="1" x14ac:dyDescent="0.35">
      <c r="A363" t="s">
        <v>122</v>
      </c>
      <c r="B363" t="s">
        <v>123</v>
      </c>
      <c r="C363" t="s">
        <v>6</v>
      </c>
      <c r="D363" t="s">
        <v>36</v>
      </c>
      <c r="G363" t="s">
        <v>106</v>
      </c>
      <c r="H363">
        <v>655</v>
      </c>
      <c r="I363">
        <v>727</v>
      </c>
      <c r="J363">
        <v>807</v>
      </c>
      <c r="K363">
        <v>877</v>
      </c>
      <c r="L363" t="s">
        <v>37</v>
      </c>
      <c r="Q363" t="str">
        <f t="shared" si="11"/>
        <v>Chas visual management ABF1.2 Modelleringsledare/Kravanalytiker</v>
      </c>
      <c r="R363">
        <f ca="1">IFERROR(ROUNDUP(H363*Admin!$AE$4,0),"FKU")</f>
        <v>727</v>
      </c>
      <c r="S363">
        <f ca="1">IFERROR(ROUNDUP(I363*Admin!$AE$4,0),"FKU")</f>
        <v>806</v>
      </c>
      <c r="T363">
        <f ca="1">IFERROR(ROUNDUP(J363*Admin!$AE$4,0),"FKU")</f>
        <v>895</v>
      </c>
      <c r="U363">
        <f ca="1">IFERROR(ROUNDUP(K363*Admin!$AE$4,0),"FKU")</f>
        <v>973</v>
      </c>
      <c r="V363" t="str">
        <f>IFERROR(ROUNDUP(L363*Avropsmottagare!$G$4,0),"FKU")</f>
        <v>FKU</v>
      </c>
      <c r="W363">
        <f t="shared" si="12"/>
        <v>0</v>
      </c>
    </row>
    <row r="364" spans="1:23" ht="15" customHeight="1" x14ac:dyDescent="0.35">
      <c r="A364" t="s">
        <v>122</v>
      </c>
      <c r="B364" t="s">
        <v>123</v>
      </c>
      <c r="C364" t="s">
        <v>6</v>
      </c>
      <c r="D364" t="s">
        <v>36</v>
      </c>
      <c r="G364" t="s">
        <v>107</v>
      </c>
      <c r="H364">
        <v>655</v>
      </c>
      <c r="I364">
        <v>727</v>
      </c>
      <c r="J364">
        <v>807</v>
      </c>
      <c r="K364">
        <v>877</v>
      </c>
      <c r="L364" t="s">
        <v>37</v>
      </c>
      <c r="Q364" t="str">
        <f t="shared" si="11"/>
        <v>Chas visual management ABF1.3 Metodstöd</v>
      </c>
      <c r="R364">
        <f ca="1">IFERROR(ROUNDUP(H364*Admin!$AE$4,0),"FKU")</f>
        <v>727</v>
      </c>
      <c r="S364">
        <f ca="1">IFERROR(ROUNDUP(I364*Admin!$AE$4,0),"FKU")</f>
        <v>806</v>
      </c>
      <c r="T364">
        <f ca="1">IFERROR(ROUNDUP(J364*Admin!$AE$4,0),"FKU")</f>
        <v>895</v>
      </c>
      <c r="U364">
        <f ca="1">IFERROR(ROUNDUP(K364*Admin!$AE$4,0),"FKU")</f>
        <v>973</v>
      </c>
      <c r="V364" t="str">
        <f>IFERROR(ROUNDUP(L364*Avropsmottagare!$G$4,0),"FKU")</f>
        <v>FKU</v>
      </c>
      <c r="W364">
        <f t="shared" si="12"/>
        <v>0</v>
      </c>
    </row>
    <row r="365" spans="1:23" ht="15" customHeight="1" x14ac:dyDescent="0.35">
      <c r="A365" t="s">
        <v>122</v>
      </c>
      <c r="B365" t="s">
        <v>123</v>
      </c>
      <c r="C365" t="s">
        <v>6</v>
      </c>
      <c r="D365" t="s">
        <v>36</v>
      </c>
      <c r="G365" t="s">
        <v>108</v>
      </c>
      <c r="H365">
        <v>655</v>
      </c>
      <c r="I365">
        <v>727</v>
      </c>
      <c r="J365">
        <v>807</v>
      </c>
      <c r="K365">
        <v>877</v>
      </c>
      <c r="L365" t="s">
        <v>37</v>
      </c>
      <c r="Q365" t="str">
        <f t="shared" si="11"/>
        <v>Chas visual management ABF1.4 Hållbarhetsstrateg inom IT</v>
      </c>
      <c r="R365">
        <f ca="1">IFERROR(ROUNDUP(H365*Admin!$AE$4,0),"FKU")</f>
        <v>727</v>
      </c>
      <c r="S365">
        <f ca="1">IFERROR(ROUNDUP(I365*Admin!$AE$4,0),"FKU")</f>
        <v>806</v>
      </c>
      <c r="T365">
        <f ca="1">IFERROR(ROUNDUP(J365*Admin!$AE$4,0),"FKU")</f>
        <v>895</v>
      </c>
      <c r="U365">
        <f ca="1">IFERROR(ROUNDUP(K365*Admin!$AE$4,0),"FKU")</f>
        <v>973</v>
      </c>
      <c r="V365" t="str">
        <f>IFERROR(ROUNDUP(L365*Avropsmottagare!$G$4,0),"FKU")</f>
        <v>FKU</v>
      </c>
      <c r="W365">
        <f t="shared" si="12"/>
        <v>0</v>
      </c>
    </row>
    <row r="366" spans="1:23" ht="15" customHeight="1" x14ac:dyDescent="0.35">
      <c r="A366" t="s">
        <v>122</v>
      </c>
      <c r="B366" t="s">
        <v>123</v>
      </c>
      <c r="C366" t="s">
        <v>6</v>
      </c>
      <c r="D366" t="s">
        <v>38</v>
      </c>
      <c r="G366" t="s">
        <v>10</v>
      </c>
      <c r="H366">
        <v>768</v>
      </c>
      <c r="I366">
        <v>853</v>
      </c>
      <c r="J366">
        <v>947</v>
      </c>
      <c r="K366">
        <v>1047</v>
      </c>
      <c r="L366" t="s">
        <v>37</v>
      </c>
      <c r="Q366" t="str">
        <f t="shared" si="11"/>
        <v>Chas visual management ABF2.1 Projektledare</v>
      </c>
      <c r="R366">
        <f ca="1">IFERROR(ROUNDUP(H366*Admin!$AE$4,0),"FKU")</f>
        <v>852</v>
      </c>
      <c r="S366">
        <f ca="1">IFERROR(ROUNDUP(I366*Admin!$AE$4,0),"FKU")</f>
        <v>946</v>
      </c>
      <c r="T366">
        <f ca="1">IFERROR(ROUNDUP(J366*Admin!$AE$4,0),"FKU")</f>
        <v>1050</v>
      </c>
      <c r="U366">
        <f ca="1">IFERROR(ROUNDUP(K366*Admin!$AE$4,0),"FKU")</f>
        <v>1161</v>
      </c>
      <c r="V366" t="str">
        <f>IFERROR(ROUNDUP(L366*Avropsmottagare!$G$4,0),"FKU")</f>
        <v>FKU</v>
      </c>
      <c r="W366">
        <f t="shared" si="12"/>
        <v>0</v>
      </c>
    </row>
    <row r="367" spans="1:23" ht="15" customHeight="1" x14ac:dyDescent="0.35">
      <c r="A367" t="s">
        <v>122</v>
      </c>
      <c r="B367" t="s">
        <v>123</v>
      </c>
      <c r="C367" t="s">
        <v>6</v>
      </c>
      <c r="D367" t="s">
        <v>38</v>
      </c>
      <c r="G367" t="s">
        <v>11</v>
      </c>
      <c r="H367">
        <v>768</v>
      </c>
      <c r="I367">
        <v>853</v>
      </c>
      <c r="J367">
        <v>947</v>
      </c>
      <c r="K367">
        <v>1047</v>
      </c>
      <c r="L367" t="s">
        <v>37</v>
      </c>
      <c r="Q367" t="str">
        <f t="shared" si="11"/>
        <v>Chas visual management ABF2.2 Teknisk projektledare</v>
      </c>
      <c r="R367">
        <f ca="1">IFERROR(ROUNDUP(H367*Admin!$AE$4,0),"FKU")</f>
        <v>852</v>
      </c>
      <c r="S367">
        <f ca="1">IFERROR(ROUNDUP(I367*Admin!$AE$4,0),"FKU")</f>
        <v>946</v>
      </c>
      <c r="T367">
        <f ca="1">IFERROR(ROUNDUP(J367*Admin!$AE$4,0),"FKU")</f>
        <v>1050</v>
      </c>
      <c r="U367">
        <f ca="1">IFERROR(ROUNDUP(K367*Admin!$AE$4,0),"FKU")</f>
        <v>1161</v>
      </c>
      <c r="V367" t="str">
        <f>IFERROR(ROUNDUP(L367*Avropsmottagare!$G$4,0),"FKU")</f>
        <v>FKU</v>
      </c>
      <c r="W367">
        <f t="shared" si="12"/>
        <v>0</v>
      </c>
    </row>
    <row r="368" spans="1:23" ht="15" customHeight="1" x14ac:dyDescent="0.35">
      <c r="A368" t="s">
        <v>122</v>
      </c>
      <c r="B368" t="s">
        <v>123</v>
      </c>
      <c r="C368" t="s">
        <v>6</v>
      </c>
      <c r="D368" t="s">
        <v>38</v>
      </c>
      <c r="G368" t="s">
        <v>109</v>
      </c>
      <c r="H368">
        <v>768</v>
      </c>
      <c r="I368">
        <v>853</v>
      </c>
      <c r="J368">
        <v>947</v>
      </c>
      <c r="K368">
        <v>1047</v>
      </c>
      <c r="L368" t="s">
        <v>37</v>
      </c>
      <c r="Q368" t="str">
        <f t="shared" si="11"/>
        <v>Chas visual management ABF2.3 Förändringsledare</v>
      </c>
      <c r="R368">
        <f ca="1">IFERROR(ROUNDUP(H368*Admin!$AE$4,0),"FKU")</f>
        <v>852</v>
      </c>
      <c r="S368">
        <f ca="1">IFERROR(ROUNDUP(I368*Admin!$AE$4,0),"FKU")</f>
        <v>946</v>
      </c>
      <c r="T368">
        <f ca="1">IFERROR(ROUNDUP(J368*Admin!$AE$4,0),"FKU")</f>
        <v>1050</v>
      </c>
      <c r="U368">
        <f ca="1">IFERROR(ROUNDUP(K368*Admin!$AE$4,0),"FKU")</f>
        <v>1161</v>
      </c>
      <c r="V368" t="str">
        <f>IFERROR(ROUNDUP(L368*Avropsmottagare!$G$4,0),"FKU")</f>
        <v>FKU</v>
      </c>
      <c r="W368">
        <f t="shared" si="12"/>
        <v>0</v>
      </c>
    </row>
    <row r="369" spans="1:23" ht="15" customHeight="1" x14ac:dyDescent="0.35">
      <c r="A369" t="s">
        <v>122</v>
      </c>
      <c r="B369" t="s">
        <v>123</v>
      </c>
      <c r="C369" t="s">
        <v>6</v>
      </c>
      <c r="D369" t="s">
        <v>38</v>
      </c>
      <c r="G369" t="s">
        <v>110</v>
      </c>
      <c r="H369">
        <v>768</v>
      </c>
      <c r="I369">
        <v>853</v>
      </c>
      <c r="J369">
        <v>947</v>
      </c>
      <c r="K369">
        <v>1047</v>
      </c>
      <c r="L369" t="s">
        <v>37</v>
      </c>
      <c r="Q369" t="str">
        <f t="shared" si="11"/>
        <v>Chas visual management ABF2.4 IT-controller/Compliance manager</v>
      </c>
      <c r="R369">
        <f ca="1">IFERROR(ROUNDUP(H369*Admin!$AE$4,0),"FKU")</f>
        <v>852</v>
      </c>
      <c r="S369">
        <f ca="1">IFERROR(ROUNDUP(I369*Admin!$AE$4,0),"FKU")</f>
        <v>946</v>
      </c>
      <c r="T369">
        <f ca="1">IFERROR(ROUNDUP(J369*Admin!$AE$4,0),"FKU")</f>
        <v>1050</v>
      </c>
      <c r="U369">
        <f ca="1">IFERROR(ROUNDUP(K369*Admin!$AE$4,0),"FKU")</f>
        <v>1161</v>
      </c>
      <c r="V369" t="str">
        <f>IFERROR(ROUNDUP(L369*Avropsmottagare!$G$4,0),"FKU")</f>
        <v>FKU</v>
      </c>
      <c r="W369">
        <f t="shared" si="12"/>
        <v>0</v>
      </c>
    </row>
    <row r="370" spans="1:23" ht="15" customHeight="1" x14ac:dyDescent="0.35">
      <c r="A370" t="s">
        <v>122</v>
      </c>
      <c r="B370" t="s">
        <v>123</v>
      </c>
      <c r="C370" t="s">
        <v>6</v>
      </c>
      <c r="D370" t="s">
        <v>39</v>
      </c>
      <c r="G370" t="s">
        <v>111</v>
      </c>
      <c r="H370">
        <v>768</v>
      </c>
      <c r="I370">
        <v>853</v>
      </c>
      <c r="J370">
        <v>947</v>
      </c>
      <c r="K370">
        <v>1047</v>
      </c>
      <c r="L370" t="s">
        <v>37</v>
      </c>
      <c r="Q370" t="str">
        <f t="shared" si="11"/>
        <v>Chas visual management ABF3.1 Systemutvecklare/Systemintegratör</v>
      </c>
      <c r="R370">
        <f ca="1">IFERROR(ROUNDUP(H370*Admin!$AE$4,0),"FKU")</f>
        <v>852</v>
      </c>
      <c r="S370">
        <f ca="1">IFERROR(ROUNDUP(I370*Admin!$AE$4,0),"FKU")</f>
        <v>946</v>
      </c>
      <c r="T370">
        <f ca="1">IFERROR(ROUNDUP(J370*Admin!$AE$4,0),"FKU")</f>
        <v>1050</v>
      </c>
      <c r="U370">
        <f ca="1">IFERROR(ROUNDUP(K370*Admin!$AE$4,0),"FKU")</f>
        <v>1161</v>
      </c>
      <c r="V370" t="str">
        <f>IFERROR(ROUNDUP(L370*Avropsmottagare!$G$4,0),"FKU")</f>
        <v>FKU</v>
      </c>
      <c r="W370">
        <f t="shared" si="12"/>
        <v>0</v>
      </c>
    </row>
    <row r="371" spans="1:23" ht="15" customHeight="1" x14ac:dyDescent="0.35">
      <c r="A371" t="s">
        <v>122</v>
      </c>
      <c r="B371" t="s">
        <v>123</v>
      </c>
      <c r="C371" t="s">
        <v>6</v>
      </c>
      <c r="D371" t="s">
        <v>39</v>
      </c>
      <c r="G371" t="s">
        <v>112</v>
      </c>
      <c r="H371">
        <v>768</v>
      </c>
      <c r="I371">
        <v>853</v>
      </c>
      <c r="J371">
        <v>947</v>
      </c>
      <c r="K371">
        <v>1047</v>
      </c>
      <c r="L371" t="s">
        <v>37</v>
      </c>
      <c r="Q371" t="str">
        <f t="shared" si="11"/>
        <v>Chas visual management ABF3.2 Systemförvaltare</v>
      </c>
      <c r="R371">
        <f ca="1">IFERROR(ROUNDUP(H371*Admin!$AE$4,0),"FKU")</f>
        <v>852</v>
      </c>
      <c r="S371">
        <f ca="1">IFERROR(ROUNDUP(I371*Admin!$AE$4,0),"FKU")</f>
        <v>946</v>
      </c>
      <c r="T371">
        <f ca="1">IFERROR(ROUNDUP(J371*Admin!$AE$4,0),"FKU")</f>
        <v>1050</v>
      </c>
      <c r="U371">
        <f ca="1">IFERROR(ROUNDUP(K371*Admin!$AE$4,0),"FKU")</f>
        <v>1161</v>
      </c>
      <c r="V371" t="str">
        <f>IFERROR(ROUNDUP(L371*Avropsmottagare!$G$4,0),"FKU")</f>
        <v>FKU</v>
      </c>
      <c r="W371">
        <f t="shared" si="12"/>
        <v>0</v>
      </c>
    </row>
    <row r="372" spans="1:23" ht="15" customHeight="1" x14ac:dyDescent="0.35">
      <c r="A372" t="s">
        <v>122</v>
      </c>
      <c r="B372" t="s">
        <v>123</v>
      </c>
      <c r="C372" t="s">
        <v>6</v>
      </c>
      <c r="D372" t="s">
        <v>39</v>
      </c>
      <c r="G372" t="s">
        <v>12</v>
      </c>
      <c r="H372">
        <v>768</v>
      </c>
      <c r="I372">
        <v>853</v>
      </c>
      <c r="J372">
        <v>947</v>
      </c>
      <c r="K372">
        <v>1047</v>
      </c>
      <c r="L372" t="s">
        <v>37</v>
      </c>
      <c r="Q372" t="str">
        <f t="shared" si="11"/>
        <v>Chas visual management ABF3.3 Tekniker</v>
      </c>
      <c r="R372">
        <f ca="1">IFERROR(ROUNDUP(H372*Admin!$AE$4,0),"FKU")</f>
        <v>852</v>
      </c>
      <c r="S372">
        <f ca="1">IFERROR(ROUNDUP(I372*Admin!$AE$4,0),"FKU")</f>
        <v>946</v>
      </c>
      <c r="T372">
        <f ca="1">IFERROR(ROUNDUP(J372*Admin!$AE$4,0),"FKU")</f>
        <v>1050</v>
      </c>
      <c r="U372">
        <f ca="1">IFERROR(ROUNDUP(K372*Admin!$AE$4,0),"FKU")</f>
        <v>1161</v>
      </c>
      <c r="V372" t="str">
        <f>IFERROR(ROUNDUP(L372*Avropsmottagare!$G$4,0),"FKU")</f>
        <v>FKU</v>
      </c>
      <c r="W372">
        <f t="shared" si="12"/>
        <v>0</v>
      </c>
    </row>
    <row r="373" spans="1:23" ht="15" customHeight="1" x14ac:dyDescent="0.35">
      <c r="A373" t="s">
        <v>122</v>
      </c>
      <c r="B373" t="s">
        <v>123</v>
      </c>
      <c r="C373" t="s">
        <v>6</v>
      </c>
      <c r="D373" t="s">
        <v>39</v>
      </c>
      <c r="G373" t="s">
        <v>13</v>
      </c>
      <c r="H373">
        <v>768</v>
      </c>
      <c r="I373">
        <v>853</v>
      </c>
      <c r="J373">
        <v>947</v>
      </c>
      <c r="K373">
        <v>1047</v>
      </c>
      <c r="L373" t="s">
        <v>37</v>
      </c>
      <c r="Q373" t="str">
        <f t="shared" si="11"/>
        <v>Chas visual management ABF3.4 Testare</v>
      </c>
      <c r="R373">
        <f ca="1">IFERROR(ROUNDUP(H373*Admin!$AE$4,0),"FKU")</f>
        <v>852</v>
      </c>
      <c r="S373">
        <f ca="1">IFERROR(ROUNDUP(I373*Admin!$AE$4,0),"FKU")</f>
        <v>946</v>
      </c>
      <c r="T373">
        <f ca="1">IFERROR(ROUNDUP(J373*Admin!$AE$4,0),"FKU")</f>
        <v>1050</v>
      </c>
      <c r="U373">
        <f ca="1">IFERROR(ROUNDUP(K373*Admin!$AE$4,0),"FKU")</f>
        <v>1161</v>
      </c>
      <c r="V373" t="str">
        <f>IFERROR(ROUNDUP(L373*Avropsmottagare!$G$4,0),"FKU")</f>
        <v>FKU</v>
      </c>
      <c r="W373">
        <f t="shared" si="12"/>
        <v>0</v>
      </c>
    </row>
    <row r="374" spans="1:23" ht="15" customHeight="1" x14ac:dyDescent="0.35">
      <c r="A374" t="s">
        <v>122</v>
      </c>
      <c r="B374" t="s">
        <v>123</v>
      </c>
      <c r="C374" t="s">
        <v>6</v>
      </c>
      <c r="D374" t="s">
        <v>113</v>
      </c>
      <c r="G374" t="s">
        <v>40</v>
      </c>
      <c r="H374">
        <v>663</v>
      </c>
      <c r="I374">
        <v>736</v>
      </c>
      <c r="J374">
        <v>817</v>
      </c>
      <c r="K374">
        <v>887</v>
      </c>
      <c r="L374" t="s">
        <v>37</v>
      </c>
      <c r="Q374" t="str">
        <f t="shared" si="11"/>
        <v>Chas visual management ABF4.1 Enterprisearkitekt</v>
      </c>
      <c r="R374">
        <f ca="1">IFERROR(ROUNDUP(H374*Admin!$AE$4,0),"FKU")</f>
        <v>736</v>
      </c>
      <c r="S374">
        <f ca="1">IFERROR(ROUNDUP(I374*Admin!$AE$4,0),"FKU")</f>
        <v>816</v>
      </c>
      <c r="T374">
        <f ca="1">IFERROR(ROUNDUP(J374*Admin!$AE$4,0),"FKU")</f>
        <v>906</v>
      </c>
      <c r="U374">
        <f ca="1">IFERROR(ROUNDUP(K374*Admin!$AE$4,0),"FKU")</f>
        <v>984</v>
      </c>
      <c r="V374" t="str">
        <f>IFERROR(ROUNDUP(L374*Avropsmottagare!$G$4,0),"FKU")</f>
        <v>FKU</v>
      </c>
      <c r="W374">
        <f t="shared" si="12"/>
        <v>0</v>
      </c>
    </row>
    <row r="375" spans="1:23" ht="15" customHeight="1" x14ac:dyDescent="0.35">
      <c r="A375" t="s">
        <v>122</v>
      </c>
      <c r="B375" t="s">
        <v>123</v>
      </c>
      <c r="C375" t="s">
        <v>6</v>
      </c>
      <c r="D375" t="s">
        <v>113</v>
      </c>
      <c r="G375" t="s">
        <v>41</v>
      </c>
      <c r="H375">
        <v>663</v>
      </c>
      <c r="I375">
        <v>736</v>
      </c>
      <c r="J375">
        <v>817</v>
      </c>
      <c r="K375">
        <v>887</v>
      </c>
      <c r="L375" t="s">
        <v>37</v>
      </c>
      <c r="Q375" t="str">
        <f t="shared" si="11"/>
        <v>Chas visual management ABF4.2 Verksamhetsarkitekt</v>
      </c>
      <c r="R375">
        <f ca="1">IFERROR(ROUNDUP(H375*Admin!$AE$4,0),"FKU")</f>
        <v>736</v>
      </c>
      <c r="S375">
        <f ca="1">IFERROR(ROUNDUP(I375*Admin!$AE$4,0),"FKU")</f>
        <v>816</v>
      </c>
      <c r="T375">
        <f ca="1">IFERROR(ROUNDUP(J375*Admin!$AE$4,0),"FKU")</f>
        <v>906</v>
      </c>
      <c r="U375">
        <f ca="1">IFERROR(ROUNDUP(K375*Admin!$AE$4,0),"FKU")</f>
        <v>984</v>
      </c>
      <c r="V375" t="str">
        <f>IFERROR(ROUNDUP(L375*Avropsmottagare!$G$4,0),"FKU")</f>
        <v>FKU</v>
      </c>
      <c r="W375">
        <f t="shared" si="12"/>
        <v>0</v>
      </c>
    </row>
    <row r="376" spans="1:23" ht="15" customHeight="1" x14ac:dyDescent="0.35">
      <c r="A376" t="s">
        <v>122</v>
      </c>
      <c r="B376" t="s">
        <v>123</v>
      </c>
      <c r="C376" t="s">
        <v>6</v>
      </c>
      <c r="D376" t="s">
        <v>113</v>
      </c>
      <c r="G376" t="s">
        <v>42</v>
      </c>
      <c r="H376">
        <v>663</v>
      </c>
      <c r="I376">
        <v>736</v>
      </c>
      <c r="J376">
        <v>817</v>
      </c>
      <c r="K376">
        <v>887</v>
      </c>
      <c r="L376" t="s">
        <v>37</v>
      </c>
      <c r="Q376" t="str">
        <f t="shared" si="11"/>
        <v>Chas visual management ABF4.3 Lösningsarkitekt</v>
      </c>
      <c r="R376">
        <f ca="1">IFERROR(ROUNDUP(H376*Admin!$AE$4,0),"FKU")</f>
        <v>736</v>
      </c>
      <c r="S376">
        <f ca="1">IFERROR(ROUNDUP(I376*Admin!$AE$4,0),"FKU")</f>
        <v>816</v>
      </c>
      <c r="T376">
        <f ca="1">IFERROR(ROUNDUP(J376*Admin!$AE$4,0),"FKU")</f>
        <v>906</v>
      </c>
      <c r="U376">
        <f ca="1">IFERROR(ROUNDUP(K376*Admin!$AE$4,0),"FKU")</f>
        <v>984</v>
      </c>
      <c r="V376" t="str">
        <f>IFERROR(ROUNDUP(L376*Avropsmottagare!$G$4,0),"FKU")</f>
        <v>FKU</v>
      </c>
      <c r="W376">
        <f t="shared" si="12"/>
        <v>0</v>
      </c>
    </row>
    <row r="377" spans="1:23" ht="15" customHeight="1" x14ac:dyDescent="0.35">
      <c r="A377" t="s">
        <v>122</v>
      </c>
      <c r="B377" t="s">
        <v>123</v>
      </c>
      <c r="C377" t="s">
        <v>6</v>
      </c>
      <c r="D377" t="s">
        <v>113</v>
      </c>
      <c r="G377" t="s">
        <v>43</v>
      </c>
      <c r="H377">
        <v>663</v>
      </c>
      <c r="I377">
        <v>736</v>
      </c>
      <c r="J377">
        <v>817</v>
      </c>
      <c r="K377">
        <v>887</v>
      </c>
      <c r="L377" t="s">
        <v>37</v>
      </c>
      <c r="Q377" t="str">
        <f t="shared" si="11"/>
        <v>Chas visual management ABF4.4 Mjukvaruarkitekt</v>
      </c>
      <c r="R377">
        <f ca="1">IFERROR(ROUNDUP(H377*Admin!$AE$4,0),"FKU")</f>
        <v>736</v>
      </c>
      <c r="S377">
        <f ca="1">IFERROR(ROUNDUP(I377*Admin!$AE$4,0),"FKU")</f>
        <v>816</v>
      </c>
      <c r="T377">
        <f ca="1">IFERROR(ROUNDUP(J377*Admin!$AE$4,0),"FKU")</f>
        <v>906</v>
      </c>
      <c r="U377">
        <f ca="1">IFERROR(ROUNDUP(K377*Admin!$AE$4,0),"FKU")</f>
        <v>984</v>
      </c>
      <c r="V377" t="str">
        <f>IFERROR(ROUNDUP(L377*Avropsmottagare!$G$4,0),"FKU")</f>
        <v>FKU</v>
      </c>
      <c r="W377">
        <f t="shared" si="12"/>
        <v>0</v>
      </c>
    </row>
    <row r="378" spans="1:23" ht="15" customHeight="1" x14ac:dyDescent="0.35">
      <c r="A378" t="s">
        <v>122</v>
      </c>
      <c r="B378" t="s">
        <v>123</v>
      </c>
      <c r="C378" t="s">
        <v>6</v>
      </c>
      <c r="D378" t="s">
        <v>113</v>
      </c>
      <c r="G378" t="s">
        <v>44</v>
      </c>
      <c r="H378">
        <v>663</v>
      </c>
      <c r="I378">
        <v>736</v>
      </c>
      <c r="J378">
        <v>817</v>
      </c>
      <c r="K378">
        <v>887</v>
      </c>
      <c r="L378" t="s">
        <v>37</v>
      </c>
      <c r="Q378" t="str">
        <f t="shared" si="11"/>
        <v>Chas visual management ABF4.5 Infrastrukturarkitekt</v>
      </c>
      <c r="R378">
        <f ca="1">IFERROR(ROUNDUP(H378*Admin!$AE$4,0),"FKU")</f>
        <v>736</v>
      </c>
      <c r="S378">
        <f ca="1">IFERROR(ROUNDUP(I378*Admin!$AE$4,0),"FKU")</f>
        <v>816</v>
      </c>
      <c r="T378">
        <f ca="1">IFERROR(ROUNDUP(J378*Admin!$AE$4,0),"FKU")</f>
        <v>906</v>
      </c>
      <c r="U378">
        <f ca="1">IFERROR(ROUNDUP(K378*Admin!$AE$4,0),"FKU")</f>
        <v>984</v>
      </c>
      <c r="V378" t="str">
        <f>IFERROR(ROUNDUP(L378*Avropsmottagare!$G$4,0),"FKU")</f>
        <v>FKU</v>
      </c>
      <c r="W378">
        <f t="shared" si="12"/>
        <v>0</v>
      </c>
    </row>
    <row r="379" spans="1:23" ht="15" customHeight="1" x14ac:dyDescent="0.35">
      <c r="A379" t="s">
        <v>122</v>
      </c>
      <c r="B379" t="s">
        <v>123</v>
      </c>
      <c r="C379" t="s">
        <v>6</v>
      </c>
      <c r="D379" t="s">
        <v>114</v>
      </c>
      <c r="G379" t="s">
        <v>14</v>
      </c>
      <c r="H379">
        <v>663</v>
      </c>
      <c r="I379">
        <v>736</v>
      </c>
      <c r="J379">
        <v>817</v>
      </c>
      <c r="K379">
        <v>887</v>
      </c>
      <c r="L379" t="s">
        <v>37</v>
      </c>
      <c r="Q379" t="str">
        <f t="shared" si="11"/>
        <v>Chas visual management ABF5.1 Säkerhetsstrateg/Säkerhetsanalytiker</v>
      </c>
      <c r="R379">
        <f ca="1">IFERROR(ROUNDUP(H379*Admin!$AE$4,0),"FKU")</f>
        <v>736</v>
      </c>
      <c r="S379">
        <f ca="1">IFERROR(ROUNDUP(I379*Admin!$AE$4,0),"FKU")</f>
        <v>816</v>
      </c>
      <c r="T379">
        <f ca="1">IFERROR(ROUNDUP(J379*Admin!$AE$4,0),"FKU")</f>
        <v>906</v>
      </c>
      <c r="U379">
        <f ca="1">IFERROR(ROUNDUP(K379*Admin!$AE$4,0),"FKU")</f>
        <v>984</v>
      </c>
      <c r="V379" t="str">
        <f>IFERROR(ROUNDUP(L379*Avropsmottagare!$G$4,0),"FKU")</f>
        <v>FKU</v>
      </c>
      <c r="W379">
        <f t="shared" si="12"/>
        <v>0</v>
      </c>
    </row>
    <row r="380" spans="1:23" ht="15" customHeight="1" x14ac:dyDescent="0.35">
      <c r="A380" t="s">
        <v>122</v>
      </c>
      <c r="B380" t="s">
        <v>123</v>
      </c>
      <c r="C380" t="s">
        <v>6</v>
      </c>
      <c r="D380" t="s">
        <v>114</v>
      </c>
      <c r="G380" t="s">
        <v>115</v>
      </c>
      <c r="H380">
        <v>663</v>
      </c>
      <c r="I380">
        <v>736</v>
      </c>
      <c r="J380">
        <v>817</v>
      </c>
      <c r="K380">
        <v>887</v>
      </c>
      <c r="L380" t="s">
        <v>37</v>
      </c>
      <c r="Q380" t="str">
        <f t="shared" si="11"/>
        <v>Chas visual management ABF5.2 Risk Manager</v>
      </c>
      <c r="R380">
        <f ca="1">IFERROR(ROUNDUP(H380*Admin!$AE$4,0),"FKU")</f>
        <v>736</v>
      </c>
      <c r="S380">
        <f ca="1">IFERROR(ROUNDUP(I380*Admin!$AE$4,0),"FKU")</f>
        <v>816</v>
      </c>
      <c r="T380">
        <f ca="1">IFERROR(ROUNDUP(J380*Admin!$AE$4,0),"FKU")</f>
        <v>906</v>
      </c>
      <c r="U380">
        <f ca="1">IFERROR(ROUNDUP(K380*Admin!$AE$4,0),"FKU")</f>
        <v>984</v>
      </c>
      <c r="V380" t="str">
        <f>IFERROR(ROUNDUP(L380*Avropsmottagare!$G$4,0),"FKU")</f>
        <v>FKU</v>
      </c>
      <c r="W380">
        <f t="shared" si="12"/>
        <v>0</v>
      </c>
    </row>
    <row r="381" spans="1:23" ht="15" customHeight="1" x14ac:dyDescent="0.35">
      <c r="A381" t="s">
        <v>122</v>
      </c>
      <c r="B381" t="s">
        <v>123</v>
      </c>
      <c r="C381" t="s">
        <v>6</v>
      </c>
      <c r="D381" t="s">
        <v>114</v>
      </c>
      <c r="G381" t="s">
        <v>15</v>
      </c>
      <c r="H381">
        <v>663</v>
      </c>
      <c r="I381">
        <v>736</v>
      </c>
      <c r="J381">
        <v>817</v>
      </c>
      <c r="K381">
        <v>887</v>
      </c>
      <c r="L381" t="s">
        <v>37</v>
      </c>
      <c r="Q381" t="str">
        <f t="shared" si="11"/>
        <v>Chas visual management ABF5.3 Säkerhetstekniker</v>
      </c>
      <c r="R381">
        <f ca="1">IFERROR(ROUNDUP(H381*Admin!$AE$4,0),"FKU")</f>
        <v>736</v>
      </c>
      <c r="S381">
        <f ca="1">IFERROR(ROUNDUP(I381*Admin!$AE$4,0),"FKU")</f>
        <v>816</v>
      </c>
      <c r="T381">
        <f ca="1">IFERROR(ROUNDUP(J381*Admin!$AE$4,0),"FKU")</f>
        <v>906</v>
      </c>
      <c r="U381">
        <f ca="1">IFERROR(ROUNDUP(K381*Admin!$AE$4,0),"FKU")</f>
        <v>984</v>
      </c>
      <c r="V381" t="str">
        <f>IFERROR(ROUNDUP(L381*Avropsmottagare!$G$4,0),"FKU")</f>
        <v>FKU</v>
      </c>
      <c r="W381">
        <f t="shared" si="12"/>
        <v>0</v>
      </c>
    </row>
    <row r="382" spans="1:23" x14ac:dyDescent="0.35">
      <c r="A382" t="s">
        <v>122</v>
      </c>
      <c r="B382" t="s">
        <v>123</v>
      </c>
      <c r="C382" t="s">
        <v>6</v>
      </c>
      <c r="D382" t="s">
        <v>116</v>
      </c>
      <c r="G382" t="s">
        <v>45</v>
      </c>
      <c r="H382">
        <v>768</v>
      </c>
      <c r="I382">
        <v>853</v>
      </c>
      <c r="J382">
        <v>947</v>
      </c>
      <c r="K382">
        <v>1047</v>
      </c>
      <c r="L382" t="s">
        <v>37</v>
      </c>
      <c r="Q382" t="str">
        <f t="shared" si="11"/>
        <v>Chas visual management ABF6.1 Webbstrateg</v>
      </c>
      <c r="R382">
        <f ca="1">IFERROR(ROUNDUP(H382*Admin!$AE$4,0),"FKU")</f>
        <v>852</v>
      </c>
      <c r="S382">
        <f ca="1">IFERROR(ROUNDUP(I382*Admin!$AE$4,0),"FKU")</f>
        <v>946</v>
      </c>
      <c r="T382">
        <f ca="1">IFERROR(ROUNDUP(J382*Admin!$AE$4,0),"FKU")</f>
        <v>1050</v>
      </c>
      <c r="U382">
        <f ca="1">IFERROR(ROUNDUP(K382*Admin!$AE$4,0),"FKU")</f>
        <v>1161</v>
      </c>
      <c r="V382" t="str">
        <f>IFERROR(ROUNDUP(L382*Avropsmottagare!$G$4,0),"FKU")</f>
        <v>FKU</v>
      </c>
      <c r="W382">
        <f t="shared" si="12"/>
        <v>0</v>
      </c>
    </row>
    <row r="383" spans="1:23" x14ac:dyDescent="0.35">
      <c r="A383" t="s">
        <v>122</v>
      </c>
      <c r="B383" t="s">
        <v>123</v>
      </c>
      <c r="C383" t="s">
        <v>6</v>
      </c>
      <c r="D383" t="s">
        <v>116</v>
      </c>
      <c r="G383" t="s">
        <v>117</v>
      </c>
      <c r="H383">
        <v>768</v>
      </c>
      <c r="I383">
        <v>853</v>
      </c>
      <c r="J383">
        <v>947</v>
      </c>
      <c r="K383">
        <v>1047</v>
      </c>
      <c r="L383" t="s">
        <v>37</v>
      </c>
      <c r="Q383" t="str">
        <f t="shared" si="11"/>
        <v>Chas visual management ABF6.2 Interaktionsdesigner/Tillgänglighetsexpert</v>
      </c>
      <c r="R383">
        <f ca="1">IFERROR(ROUNDUP(H383*Admin!$AE$4,0),"FKU")</f>
        <v>852</v>
      </c>
      <c r="S383">
        <f ca="1">IFERROR(ROUNDUP(I383*Admin!$AE$4,0),"FKU")</f>
        <v>946</v>
      </c>
      <c r="T383">
        <f ca="1">IFERROR(ROUNDUP(J383*Admin!$AE$4,0),"FKU")</f>
        <v>1050</v>
      </c>
      <c r="U383">
        <f ca="1">IFERROR(ROUNDUP(K383*Admin!$AE$4,0),"FKU")</f>
        <v>1161</v>
      </c>
      <c r="V383" t="str">
        <f>IFERROR(ROUNDUP(L383*Avropsmottagare!$G$4,0),"FKU")</f>
        <v>FKU</v>
      </c>
      <c r="W383">
        <f t="shared" si="12"/>
        <v>0</v>
      </c>
    </row>
    <row r="384" spans="1:23" x14ac:dyDescent="0.35">
      <c r="A384" t="s">
        <v>122</v>
      </c>
      <c r="B384" t="s">
        <v>123</v>
      </c>
      <c r="C384" t="s">
        <v>6</v>
      </c>
      <c r="D384" t="s">
        <v>116</v>
      </c>
      <c r="G384" t="s">
        <v>16</v>
      </c>
      <c r="H384">
        <v>768</v>
      </c>
      <c r="I384">
        <v>853</v>
      </c>
      <c r="J384">
        <v>947</v>
      </c>
      <c r="K384">
        <v>1047</v>
      </c>
      <c r="L384" t="s">
        <v>37</v>
      </c>
      <c r="Q384" t="str">
        <f t="shared" si="11"/>
        <v>Chas visual management ABF6.3 Grafisk formgivare</v>
      </c>
      <c r="R384">
        <f ca="1">IFERROR(ROUNDUP(H384*Admin!$AE$4,0),"FKU")</f>
        <v>852</v>
      </c>
      <c r="S384">
        <f ca="1">IFERROR(ROUNDUP(I384*Admin!$AE$4,0),"FKU")</f>
        <v>946</v>
      </c>
      <c r="T384">
        <f ca="1">IFERROR(ROUNDUP(J384*Admin!$AE$4,0),"FKU")</f>
        <v>1050</v>
      </c>
      <c r="U384">
        <f ca="1">IFERROR(ROUNDUP(K384*Admin!$AE$4,0),"FKU")</f>
        <v>1161</v>
      </c>
      <c r="V384" t="str">
        <f>IFERROR(ROUNDUP(L384*Avropsmottagare!$G$4,0),"FKU")</f>
        <v>FKU</v>
      </c>
      <c r="W384">
        <f t="shared" si="12"/>
        <v>0</v>
      </c>
    </row>
    <row r="385" spans="1:23" x14ac:dyDescent="0.35">
      <c r="A385" t="s">
        <v>122</v>
      </c>
      <c r="B385" t="s">
        <v>123</v>
      </c>
      <c r="C385" t="s">
        <v>6</v>
      </c>
      <c r="D385" t="s">
        <v>46</v>
      </c>
      <c r="G385" t="s">
        <v>47</v>
      </c>
      <c r="H385">
        <v>522</v>
      </c>
      <c r="I385">
        <v>580</v>
      </c>
      <c r="J385">
        <v>630</v>
      </c>
      <c r="K385">
        <v>710</v>
      </c>
      <c r="L385" t="s">
        <v>37</v>
      </c>
      <c r="Q385" t="str">
        <f t="shared" si="11"/>
        <v>Chas visual management ABF7.1 Teknikstöd – på plats</v>
      </c>
      <c r="R385">
        <f ca="1">IFERROR(ROUNDUP(H385*Admin!$AE$4,0),"FKU")</f>
        <v>579</v>
      </c>
      <c r="S385">
        <f ca="1">IFERROR(ROUNDUP(I385*Admin!$AE$4,0),"FKU")</f>
        <v>644</v>
      </c>
      <c r="T385">
        <f ca="1">IFERROR(ROUNDUP(J385*Admin!$AE$4,0),"FKU")</f>
        <v>699</v>
      </c>
      <c r="U385">
        <f ca="1">IFERROR(ROUNDUP(K385*Admin!$AE$4,0),"FKU")</f>
        <v>788</v>
      </c>
      <c r="V385" t="str">
        <f>IFERROR(ROUNDUP(L385*Avropsmottagare!$G$4,0),"FKU")</f>
        <v>FKU</v>
      </c>
      <c r="W385">
        <f t="shared" si="12"/>
        <v>0</v>
      </c>
    </row>
    <row r="386" spans="1:23" x14ac:dyDescent="0.35">
      <c r="A386" t="s">
        <v>122</v>
      </c>
      <c r="B386" t="s">
        <v>123</v>
      </c>
      <c r="C386" t="s">
        <v>7</v>
      </c>
      <c r="D386" t="s">
        <v>36</v>
      </c>
      <c r="G386" t="s">
        <v>9</v>
      </c>
      <c r="H386">
        <v>655</v>
      </c>
      <c r="I386">
        <v>727</v>
      </c>
      <c r="J386">
        <v>807</v>
      </c>
      <c r="K386">
        <v>877</v>
      </c>
      <c r="L386" t="s">
        <v>37</v>
      </c>
      <c r="Q386" t="str">
        <f t="shared" si="11"/>
        <v>Chas visual management ABG1.1 IT- eller Digitaliseringsstrateg</v>
      </c>
      <c r="R386">
        <f ca="1">IFERROR(ROUNDUP(H386*Admin!$AE$4,0),"FKU")</f>
        <v>727</v>
      </c>
      <c r="S386">
        <f ca="1">IFERROR(ROUNDUP(I386*Admin!$AE$4,0),"FKU")</f>
        <v>806</v>
      </c>
      <c r="T386">
        <f ca="1">IFERROR(ROUNDUP(J386*Admin!$AE$4,0),"FKU")</f>
        <v>895</v>
      </c>
      <c r="U386">
        <f ca="1">IFERROR(ROUNDUP(K386*Admin!$AE$4,0),"FKU")</f>
        <v>973</v>
      </c>
      <c r="V386" t="str">
        <f>IFERROR(ROUNDUP(L386*Avropsmottagare!$G$4,0),"FKU")</f>
        <v>FKU</v>
      </c>
      <c r="W386">
        <f t="shared" si="12"/>
        <v>0</v>
      </c>
    </row>
    <row r="387" spans="1:23" x14ac:dyDescent="0.35">
      <c r="A387" t="s">
        <v>122</v>
      </c>
      <c r="B387" t="s">
        <v>123</v>
      </c>
      <c r="C387" t="s">
        <v>7</v>
      </c>
      <c r="D387" t="s">
        <v>36</v>
      </c>
      <c r="G387" t="s">
        <v>106</v>
      </c>
      <c r="H387">
        <v>655</v>
      </c>
      <c r="I387">
        <v>727</v>
      </c>
      <c r="J387">
        <v>807</v>
      </c>
      <c r="K387">
        <v>877</v>
      </c>
      <c r="L387" t="s">
        <v>37</v>
      </c>
      <c r="Q387" t="str">
        <f t="shared" ref="Q387:Q450" si="13">$A387&amp;$C387&amp;$G387</f>
        <v>Chas visual management ABG1.2 Modelleringsledare/Kravanalytiker</v>
      </c>
      <c r="R387">
        <f ca="1">IFERROR(ROUNDUP(H387*Admin!$AE$4,0),"FKU")</f>
        <v>727</v>
      </c>
      <c r="S387">
        <f ca="1">IFERROR(ROUNDUP(I387*Admin!$AE$4,0),"FKU")</f>
        <v>806</v>
      </c>
      <c r="T387">
        <f ca="1">IFERROR(ROUNDUP(J387*Admin!$AE$4,0),"FKU")</f>
        <v>895</v>
      </c>
      <c r="U387">
        <f ca="1">IFERROR(ROUNDUP(K387*Admin!$AE$4,0),"FKU")</f>
        <v>973</v>
      </c>
      <c r="V387" t="str">
        <f>IFERROR(ROUNDUP(L387*Avropsmottagare!$G$4,0),"FKU")</f>
        <v>FKU</v>
      </c>
      <c r="W387">
        <f t="shared" ref="W387:W450" si="14">M387/1000000</f>
        <v>0</v>
      </c>
    </row>
    <row r="388" spans="1:23" x14ac:dyDescent="0.35">
      <c r="A388" t="s">
        <v>122</v>
      </c>
      <c r="B388" t="s">
        <v>123</v>
      </c>
      <c r="C388" t="s">
        <v>7</v>
      </c>
      <c r="D388" t="s">
        <v>36</v>
      </c>
      <c r="G388" t="s">
        <v>107</v>
      </c>
      <c r="H388">
        <v>655</v>
      </c>
      <c r="I388">
        <v>727</v>
      </c>
      <c r="J388">
        <v>807</v>
      </c>
      <c r="K388">
        <v>877</v>
      </c>
      <c r="L388" t="s">
        <v>37</v>
      </c>
      <c r="Q388" t="str">
        <f t="shared" si="13"/>
        <v>Chas visual management ABG1.3 Metodstöd</v>
      </c>
      <c r="R388">
        <f ca="1">IFERROR(ROUNDUP(H388*Admin!$AE$4,0),"FKU")</f>
        <v>727</v>
      </c>
      <c r="S388">
        <f ca="1">IFERROR(ROUNDUP(I388*Admin!$AE$4,0),"FKU")</f>
        <v>806</v>
      </c>
      <c r="T388">
        <f ca="1">IFERROR(ROUNDUP(J388*Admin!$AE$4,0),"FKU")</f>
        <v>895</v>
      </c>
      <c r="U388">
        <f ca="1">IFERROR(ROUNDUP(K388*Admin!$AE$4,0),"FKU")</f>
        <v>973</v>
      </c>
      <c r="V388" t="str">
        <f>IFERROR(ROUNDUP(L388*Avropsmottagare!$G$4,0),"FKU")</f>
        <v>FKU</v>
      </c>
      <c r="W388">
        <f t="shared" si="14"/>
        <v>0</v>
      </c>
    </row>
    <row r="389" spans="1:23" x14ac:dyDescent="0.35">
      <c r="A389" t="s">
        <v>122</v>
      </c>
      <c r="B389" t="s">
        <v>123</v>
      </c>
      <c r="C389" t="s">
        <v>7</v>
      </c>
      <c r="D389" t="s">
        <v>36</v>
      </c>
      <c r="G389" t="s">
        <v>108</v>
      </c>
      <c r="H389">
        <v>655</v>
      </c>
      <c r="I389">
        <v>727</v>
      </c>
      <c r="J389">
        <v>807</v>
      </c>
      <c r="K389">
        <v>877</v>
      </c>
      <c r="L389" t="s">
        <v>37</v>
      </c>
      <c r="Q389" t="str">
        <f t="shared" si="13"/>
        <v>Chas visual management ABG1.4 Hållbarhetsstrateg inom IT</v>
      </c>
      <c r="R389">
        <f ca="1">IFERROR(ROUNDUP(H389*Admin!$AE$4,0),"FKU")</f>
        <v>727</v>
      </c>
      <c r="S389">
        <f ca="1">IFERROR(ROUNDUP(I389*Admin!$AE$4,0),"FKU")</f>
        <v>806</v>
      </c>
      <c r="T389">
        <f ca="1">IFERROR(ROUNDUP(J389*Admin!$AE$4,0),"FKU")</f>
        <v>895</v>
      </c>
      <c r="U389">
        <f ca="1">IFERROR(ROUNDUP(K389*Admin!$AE$4,0),"FKU")</f>
        <v>973</v>
      </c>
      <c r="V389" t="str">
        <f>IFERROR(ROUNDUP(L389*Avropsmottagare!$G$4,0),"FKU")</f>
        <v>FKU</v>
      </c>
      <c r="W389">
        <f t="shared" si="14"/>
        <v>0</v>
      </c>
    </row>
    <row r="390" spans="1:23" x14ac:dyDescent="0.35">
      <c r="A390" t="s">
        <v>122</v>
      </c>
      <c r="B390" t="s">
        <v>123</v>
      </c>
      <c r="C390" t="s">
        <v>7</v>
      </c>
      <c r="D390" t="s">
        <v>38</v>
      </c>
      <c r="G390" t="s">
        <v>10</v>
      </c>
      <c r="H390">
        <v>768</v>
      </c>
      <c r="I390">
        <v>853</v>
      </c>
      <c r="J390">
        <v>947</v>
      </c>
      <c r="K390">
        <v>1047</v>
      </c>
      <c r="L390" t="s">
        <v>37</v>
      </c>
      <c r="Q390" t="str">
        <f t="shared" si="13"/>
        <v>Chas visual management ABG2.1 Projektledare</v>
      </c>
      <c r="R390">
        <f ca="1">IFERROR(ROUNDUP(H390*Admin!$AE$4,0),"FKU")</f>
        <v>852</v>
      </c>
      <c r="S390">
        <f ca="1">IFERROR(ROUNDUP(I390*Admin!$AE$4,0),"FKU")</f>
        <v>946</v>
      </c>
      <c r="T390">
        <f ca="1">IFERROR(ROUNDUP(J390*Admin!$AE$4,0),"FKU")</f>
        <v>1050</v>
      </c>
      <c r="U390">
        <f ca="1">IFERROR(ROUNDUP(K390*Admin!$AE$4,0),"FKU")</f>
        <v>1161</v>
      </c>
      <c r="V390" t="str">
        <f>IFERROR(ROUNDUP(L390*Avropsmottagare!$G$4,0),"FKU")</f>
        <v>FKU</v>
      </c>
      <c r="W390">
        <f t="shared" si="14"/>
        <v>0</v>
      </c>
    </row>
    <row r="391" spans="1:23" x14ac:dyDescent="0.35">
      <c r="A391" t="s">
        <v>122</v>
      </c>
      <c r="B391" t="s">
        <v>123</v>
      </c>
      <c r="C391" t="s">
        <v>7</v>
      </c>
      <c r="D391" t="s">
        <v>38</v>
      </c>
      <c r="G391" t="s">
        <v>11</v>
      </c>
      <c r="H391">
        <v>768</v>
      </c>
      <c r="I391">
        <v>853</v>
      </c>
      <c r="J391">
        <v>947</v>
      </c>
      <c r="K391">
        <v>1047</v>
      </c>
      <c r="L391" t="s">
        <v>37</v>
      </c>
      <c r="Q391" t="str">
        <f t="shared" si="13"/>
        <v>Chas visual management ABG2.2 Teknisk projektledare</v>
      </c>
      <c r="R391">
        <f ca="1">IFERROR(ROUNDUP(H391*Admin!$AE$4,0),"FKU")</f>
        <v>852</v>
      </c>
      <c r="S391">
        <f ca="1">IFERROR(ROUNDUP(I391*Admin!$AE$4,0),"FKU")</f>
        <v>946</v>
      </c>
      <c r="T391">
        <f ca="1">IFERROR(ROUNDUP(J391*Admin!$AE$4,0),"FKU")</f>
        <v>1050</v>
      </c>
      <c r="U391">
        <f ca="1">IFERROR(ROUNDUP(K391*Admin!$AE$4,0),"FKU")</f>
        <v>1161</v>
      </c>
      <c r="V391" t="str">
        <f>IFERROR(ROUNDUP(L391*Avropsmottagare!$G$4,0),"FKU")</f>
        <v>FKU</v>
      </c>
      <c r="W391">
        <f t="shared" si="14"/>
        <v>0</v>
      </c>
    </row>
    <row r="392" spans="1:23" x14ac:dyDescent="0.35">
      <c r="A392" t="s">
        <v>122</v>
      </c>
      <c r="B392" t="s">
        <v>123</v>
      </c>
      <c r="C392" t="s">
        <v>7</v>
      </c>
      <c r="D392" t="s">
        <v>38</v>
      </c>
      <c r="G392" t="s">
        <v>109</v>
      </c>
      <c r="H392">
        <v>768</v>
      </c>
      <c r="I392">
        <v>853</v>
      </c>
      <c r="J392">
        <v>947</v>
      </c>
      <c r="K392">
        <v>1047</v>
      </c>
      <c r="L392" t="s">
        <v>37</v>
      </c>
      <c r="Q392" t="str">
        <f t="shared" si="13"/>
        <v>Chas visual management ABG2.3 Förändringsledare</v>
      </c>
      <c r="R392">
        <f ca="1">IFERROR(ROUNDUP(H392*Admin!$AE$4,0),"FKU")</f>
        <v>852</v>
      </c>
      <c r="S392">
        <f ca="1">IFERROR(ROUNDUP(I392*Admin!$AE$4,0),"FKU")</f>
        <v>946</v>
      </c>
      <c r="T392">
        <f ca="1">IFERROR(ROUNDUP(J392*Admin!$AE$4,0),"FKU")</f>
        <v>1050</v>
      </c>
      <c r="U392">
        <f ca="1">IFERROR(ROUNDUP(K392*Admin!$AE$4,0),"FKU")</f>
        <v>1161</v>
      </c>
      <c r="V392" t="str">
        <f>IFERROR(ROUNDUP(L392*Avropsmottagare!$G$4,0),"FKU")</f>
        <v>FKU</v>
      </c>
      <c r="W392">
        <f t="shared" si="14"/>
        <v>0</v>
      </c>
    </row>
    <row r="393" spans="1:23" x14ac:dyDescent="0.35">
      <c r="A393" t="s">
        <v>122</v>
      </c>
      <c r="B393" t="s">
        <v>123</v>
      </c>
      <c r="C393" t="s">
        <v>7</v>
      </c>
      <c r="D393" t="s">
        <v>38</v>
      </c>
      <c r="G393" t="s">
        <v>110</v>
      </c>
      <c r="H393">
        <v>768</v>
      </c>
      <c r="I393">
        <v>853</v>
      </c>
      <c r="J393">
        <v>947</v>
      </c>
      <c r="K393">
        <v>1047</v>
      </c>
      <c r="L393" t="s">
        <v>37</v>
      </c>
      <c r="Q393" t="str">
        <f t="shared" si="13"/>
        <v>Chas visual management ABG2.4 IT-controller/Compliance manager</v>
      </c>
      <c r="R393">
        <f ca="1">IFERROR(ROUNDUP(H393*Admin!$AE$4,0),"FKU")</f>
        <v>852</v>
      </c>
      <c r="S393">
        <f ca="1">IFERROR(ROUNDUP(I393*Admin!$AE$4,0),"FKU")</f>
        <v>946</v>
      </c>
      <c r="T393">
        <f ca="1">IFERROR(ROUNDUP(J393*Admin!$AE$4,0),"FKU")</f>
        <v>1050</v>
      </c>
      <c r="U393">
        <f ca="1">IFERROR(ROUNDUP(K393*Admin!$AE$4,0),"FKU")</f>
        <v>1161</v>
      </c>
      <c r="V393" t="str">
        <f>IFERROR(ROUNDUP(L393*Avropsmottagare!$G$4,0),"FKU")</f>
        <v>FKU</v>
      </c>
      <c r="W393">
        <f t="shared" si="14"/>
        <v>0</v>
      </c>
    </row>
    <row r="394" spans="1:23" x14ac:dyDescent="0.35">
      <c r="A394" t="s">
        <v>122</v>
      </c>
      <c r="B394" t="s">
        <v>123</v>
      </c>
      <c r="C394" t="s">
        <v>7</v>
      </c>
      <c r="D394" t="s">
        <v>39</v>
      </c>
      <c r="G394" t="s">
        <v>111</v>
      </c>
      <c r="H394">
        <v>768</v>
      </c>
      <c r="I394">
        <v>853</v>
      </c>
      <c r="J394">
        <v>947</v>
      </c>
      <c r="K394">
        <v>1047</v>
      </c>
      <c r="L394" t="s">
        <v>37</v>
      </c>
      <c r="Q394" t="str">
        <f t="shared" si="13"/>
        <v>Chas visual management ABG3.1 Systemutvecklare/Systemintegratör</v>
      </c>
      <c r="R394">
        <f ca="1">IFERROR(ROUNDUP(H394*Admin!$AE$4,0),"FKU")</f>
        <v>852</v>
      </c>
      <c r="S394">
        <f ca="1">IFERROR(ROUNDUP(I394*Admin!$AE$4,0),"FKU")</f>
        <v>946</v>
      </c>
      <c r="T394">
        <f ca="1">IFERROR(ROUNDUP(J394*Admin!$AE$4,0),"FKU")</f>
        <v>1050</v>
      </c>
      <c r="U394">
        <f ca="1">IFERROR(ROUNDUP(K394*Admin!$AE$4,0),"FKU")</f>
        <v>1161</v>
      </c>
      <c r="V394" t="str">
        <f>IFERROR(ROUNDUP(L394*Avropsmottagare!$G$4,0),"FKU")</f>
        <v>FKU</v>
      </c>
      <c r="W394">
        <f t="shared" si="14"/>
        <v>0</v>
      </c>
    </row>
    <row r="395" spans="1:23" x14ac:dyDescent="0.35">
      <c r="A395" t="s">
        <v>122</v>
      </c>
      <c r="B395" t="s">
        <v>123</v>
      </c>
      <c r="C395" t="s">
        <v>7</v>
      </c>
      <c r="D395" t="s">
        <v>39</v>
      </c>
      <c r="G395" t="s">
        <v>112</v>
      </c>
      <c r="H395">
        <v>768</v>
      </c>
      <c r="I395">
        <v>853</v>
      </c>
      <c r="J395">
        <v>947</v>
      </c>
      <c r="K395">
        <v>1047</v>
      </c>
      <c r="L395" t="s">
        <v>37</v>
      </c>
      <c r="Q395" t="str">
        <f t="shared" si="13"/>
        <v>Chas visual management ABG3.2 Systemförvaltare</v>
      </c>
      <c r="R395">
        <f ca="1">IFERROR(ROUNDUP(H395*Admin!$AE$4,0),"FKU")</f>
        <v>852</v>
      </c>
      <c r="S395">
        <f ca="1">IFERROR(ROUNDUP(I395*Admin!$AE$4,0),"FKU")</f>
        <v>946</v>
      </c>
      <c r="T395">
        <f ca="1">IFERROR(ROUNDUP(J395*Admin!$AE$4,0),"FKU")</f>
        <v>1050</v>
      </c>
      <c r="U395">
        <f ca="1">IFERROR(ROUNDUP(K395*Admin!$AE$4,0),"FKU")</f>
        <v>1161</v>
      </c>
      <c r="V395" t="str">
        <f>IFERROR(ROUNDUP(L395*Avropsmottagare!$G$4,0),"FKU")</f>
        <v>FKU</v>
      </c>
      <c r="W395">
        <f t="shared" si="14"/>
        <v>0</v>
      </c>
    </row>
    <row r="396" spans="1:23" x14ac:dyDescent="0.35">
      <c r="A396" t="s">
        <v>122</v>
      </c>
      <c r="B396" t="s">
        <v>123</v>
      </c>
      <c r="C396" t="s">
        <v>7</v>
      </c>
      <c r="D396" t="s">
        <v>39</v>
      </c>
      <c r="G396" t="s">
        <v>12</v>
      </c>
      <c r="H396">
        <v>768</v>
      </c>
      <c r="I396">
        <v>853</v>
      </c>
      <c r="J396">
        <v>947</v>
      </c>
      <c r="K396">
        <v>1047</v>
      </c>
      <c r="L396" t="s">
        <v>37</v>
      </c>
      <c r="Q396" t="str">
        <f t="shared" si="13"/>
        <v>Chas visual management ABG3.3 Tekniker</v>
      </c>
      <c r="R396">
        <f ca="1">IFERROR(ROUNDUP(H396*Admin!$AE$4,0),"FKU")</f>
        <v>852</v>
      </c>
      <c r="S396">
        <f ca="1">IFERROR(ROUNDUP(I396*Admin!$AE$4,0),"FKU")</f>
        <v>946</v>
      </c>
      <c r="T396">
        <f ca="1">IFERROR(ROUNDUP(J396*Admin!$AE$4,0),"FKU")</f>
        <v>1050</v>
      </c>
      <c r="U396">
        <f ca="1">IFERROR(ROUNDUP(K396*Admin!$AE$4,0),"FKU")</f>
        <v>1161</v>
      </c>
      <c r="V396" t="str">
        <f>IFERROR(ROUNDUP(L396*Avropsmottagare!$G$4,0),"FKU")</f>
        <v>FKU</v>
      </c>
      <c r="W396">
        <f t="shared" si="14"/>
        <v>0</v>
      </c>
    </row>
    <row r="397" spans="1:23" x14ac:dyDescent="0.35">
      <c r="A397" t="s">
        <v>122</v>
      </c>
      <c r="B397" t="s">
        <v>123</v>
      </c>
      <c r="C397" t="s">
        <v>7</v>
      </c>
      <c r="D397" t="s">
        <v>39</v>
      </c>
      <c r="G397" t="s">
        <v>13</v>
      </c>
      <c r="H397">
        <v>768</v>
      </c>
      <c r="I397">
        <v>853</v>
      </c>
      <c r="J397">
        <v>947</v>
      </c>
      <c r="K397">
        <v>1047</v>
      </c>
      <c r="L397" t="s">
        <v>37</v>
      </c>
      <c r="Q397" t="str">
        <f t="shared" si="13"/>
        <v>Chas visual management ABG3.4 Testare</v>
      </c>
      <c r="R397">
        <f ca="1">IFERROR(ROUNDUP(H397*Admin!$AE$4,0),"FKU")</f>
        <v>852</v>
      </c>
      <c r="S397">
        <f ca="1">IFERROR(ROUNDUP(I397*Admin!$AE$4,0),"FKU")</f>
        <v>946</v>
      </c>
      <c r="T397">
        <f ca="1">IFERROR(ROUNDUP(J397*Admin!$AE$4,0),"FKU")</f>
        <v>1050</v>
      </c>
      <c r="U397">
        <f ca="1">IFERROR(ROUNDUP(K397*Admin!$AE$4,0),"FKU")</f>
        <v>1161</v>
      </c>
      <c r="V397" t="str">
        <f>IFERROR(ROUNDUP(L397*Avropsmottagare!$G$4,0),"FKU")</f>
        <v>FKU</v>
      </c>
      <c r="W397">
        <f t="shared" si="14"/>
        <v>0</v>
      </c>
    </row>
    <row r="398" spans="1:23" x14ac:dyDescent="0.35">
      <c r="A398" t="s">
        <v>122</v>
      </c>
      <c r="B398" t="s">
        <v>123</v>
      </c>
      <c r="C398" t="s">
        <v>7</v>
      </c>
      <c r="D398" t="s">
        <v>113</v>
      </c>
      <c r="G398" t="s">
        <v>40</v>
      </c>
      <c r="H398">
        <v>663</v>
      </c>
      <c r="I398">
        <v>736</v>
      </c>
      <c r="J398">
        <v>817</v>
      </c>
      <c r="K398">
        <v>887</v>
      </c>
      <c r="L398" t="s">
        <v>37</v>
      </c>
      <c r="Q398" t="str">
        <f t="shared" si="13"/>
        <v>Chas visual management ABG4.1 Enterprisearkitekt</v>
      </c>
      <c r="R398">
        <f ca="1">IFERROR(ROUNDUP(H398*Admin!$AE$4,0),"FKU")</f>
        <v>736</v>
      </c>
      <c r="S398">
        <f ca="1">IFERROR(ROUNDUP(I398*Admin!$AE$4,0),"FKU")</f>
        <v>816</v>
      </c>
      <c r="T398">
        <f ca="1">IFERROR(ROUNDUP(J398*Admin!$AE$4,0),"FKU")</f>
        <v>906</v>
      </c>
      <c r="U398">
        <f ca="1">IFERROR(ROUNDUP(K398*Admin!$AE$4,0),"FKU")</f>
        <v>984</v>
      </c>
      <c r="V398" t="str">
        <f>IFERROR(ROUNDUP(L398*Avropsmottagare!$G$4,0),"FKU")</f>
        <v>FKU</v>
      </c>
      <c r="W398">
        <f t="shared" si="14"/>
        <v>0</v>
      </c>
    </row>
    <row r="399" spans="1:23" x14ac:dyDescent="0.35">
      <c r="A399" t="s">
        <v>122</v>
      </c>
      <c r="B399" t="s">
        <v>123</v>
      </c>
      <c r="C399" t="s">
        <v>7</v>
      </c>
      <c r="D399" t="s">
        <v>113</v>
      </c>
      <c r="G399" t="s">
        <v>41</v>
      </c>
      <c r="H399">
        <v>663</v>
      </c>
      <c r="I399">
        <v>736</v>
      </c>
      <c r="J399">
        <v>817</v>
      </c>
      <c r="K399">
        <v>887</v>
      </c>
      <c r="L399" t="s">
        <v>37</v>
      </c>
      <c r="Q399" t="str">
        <f t="shared" si="13"/>
        <v>Chas visual management ABG4.2 Verksamhetsarkitekt</v>
      </c>
      <c r="R399">
        <f ca="1">IFERROR(ROUNDUP(H399*Admin!$AE$4,0),"FKU")</f>
        <v>736</v>
      </c>
      <c r="S399">
        <f ca="1">IFERROR(ROUNDUP(I399*Admin!$AE$4,0),"FKU")</f>
        <v>816</v>
      </c>
      <c r="T399">
        <f ca="1">IFERROR(ROUNDUP(J399*Admin!$AE$4,0),"FKU")</f>
        <v>906</v>
      </c>
      <c r="U399">
        <f ca="1">IFERROR(ROUNDUP(K399*Admin!$AE$4,0),"FKU")</f>
        <v>984</v>
      </c>
      <c r="V399" t="str">
        <f>IFERROR(ROUNDUP(L399*Avropsmottagare!$G$4,0),"FKU")</f>
        <v>FKU</v>
      </c>
      <c r="W399">
        <f t="shared" si="14"/>
        <v>0</v>
      </c>
    </row>
    <row r="400" spans="1:23" x14ac:dyDescent="0.35">
      <c r="A400" t="s">
        <v>122</v>
      </c>
      <c r="B400" t="s">
        <v>123</v>
      </c>
      <c r="C400" t="s">
        <v>7</v>
      </c>
      <c r="D400" t="s">
        <v>113</v>
      </c>
      <c r="G400" t="s">
        <v>42</v>
      </c>
      <c r="H400">
        <v>663</v>
      </c>
      <c r="I400">
        <v>736</v>
      </c>
      <c r="J400">
        <v>817</v>
      </c>
      <c r="K400">
        <v>887</v>
      </c>
      <c r="L400" t="s">
        <v>37</v>
      </c>
      <c r="Q400" t="str">
        <f t="shared" si="13"/>
        <v>Chas visual management ABG4.3 Lösningsarkitekt</v>
      </c>
      <c r="R400">
        <f ca="1">IFERROR(ROUNDUP(H400*Admin!$AE$4,0),"FKU")</f>
        <v>736</v>
      </c>
      <c r="S400">
        <f ca="1">IFERROR(ROUNDUP(I400*Admin!$AE$4,0),"FKU")</f>
        <v>816</v>
      </c>
      <c r="T400">
        <f ca="1">IFERROR(ROUNDUP(J400*Admin!$AE$4,0),"FKU")</f>
        <v>906</v>
      </c>
      <c r="U400">
        <f ca="1">IFERROR(ROUNDUP(K400*Admin!$AE$4,0),"FKU")</f>
        <v>984</v>
      </c>
      <c r="V400" t="str">
        <f>IFERROR(ROUNDUP(L400*Avropsmottagare!$G$4,0),"FKU")</f>
        <v>FKU</v>
      </c>
      <c r="W400">
        <f t="shared" si="14"/>
        <v>0</v>
      </c>
    </row>
    <row r="401" spans="1:23" x14ac:dyDescent="0.35">
      <c r="A401" t="s">
        <v>122</v>
      </c>
      <c r="B401" t="s">
        <v>123</v>
      </c>
      <c r="C401" t="s">
        <v>7</v>
      </c>
      <c r="D401" t="s">
        <v>113</v>
      </c>
      <c r="G401" t="s">
        <v>43</v>
      </c>
      <c r="H401">
        <v>663</v>
      </c>
      <c r="I401">
        <v>736</v>
      </c>
      <c r="J401">
        <v>817</v>
      </c>
      <c r="K401">
        <v>887</v>
      </c>
      <c r="L401" t="s">
        <v>37</v>
      </c>
      <c r="Q401" t="str">
        <f t="shared" si="13"/>
        <v>Chas visual management ABG4.4 Mjukvaruarkitekt</v>
      </c>
      <c r="R401">
        <f ca="1">IFERROR(ROUNDUP(H401*Admin!$AE$4,0),"FKU")</f>
        <v>736</v>
      </c>
      <c r="S401">
        <f ca="1">IFERROR(ROUNDUP(I401*Admin!$AE$4,0),"FKU")</f>
        <v>816</v>
      </c>
      <c r="T401">
        <f ca="1">IFERROR(ROUNDUP(J401*Admin!$AE$4,0),"FKU")</f>
        <v>906</v>
      </c>
      <c r="U401">
        <f ca="1">IFERROR(ROUNDUP(K401*Admin!$AE$4,0),"FKU")</f>
        <v>984</v>
      </c>
      <c r="V401" t="str">
        <f>IFERROR(ROUNDUP(L401*Avropsmottagare!$G$4,0),"FKU")</f>
        <v>FKU</v>
      </c>
      <c r="W401">
        <f t="shared" si="14"/>
        <v>0</v>
      </c>
    </row>
    <row r="402" spans="1:23" x14ac:dyDescent="0.35">
      <c r="A402" t="s">
        <v>122</v>
      </c>
      <c r="B402" t="s">
        <v>123</v>
      </c>
      <c r="C402" t="s">
        <v>7</v>
      </c>
      <c r="D402" t="s">
        <v>113</v>
      </c>
      <c r="G402" t="s">
        <v>44</v>
      </c>
      <c r="H402">
        <v>663</v>
      </c>
      <c r="I402">
        <v>736</v>
      </c>
      <c r="J402">
        <v>817</v>
      </c>
      <c r="K402">
        <v>887</v>
      </c>
      <c r="L402" t="s">
        <v>37</v>
      </c>
      <c r="Q402" t="str">
        <f t="shared" si="13"/>
        <v>Chas visual management ABG4.5 Infrastrukturarkitekt</v>
      </c>
      <c r="R402">
        <f ca="1">IFERROR(ROUNDUP(H402*Admin!$AE$4,0),"FKU")</f>
        <v>736</v>
      </c>
      <c r="S402">
        <f ca="1">IFERROR(ROUNDUP(I402*Admin!$AE$4,0),"FKU")</f>
        <v>816</v>
      </c>
      <c r="T402">
        <f ca="1">IFERROR(ROUNDUP(J402*Admin!$AE$4,0),"FKU")</f>
        <v>906</v>
      </c>
      <c r="U402">
        <f ca="1">IFERROR(ROUNDUP(K402*Admin!$AE$4,0),"FKU")</f>
        <v>984</v>
      </c>
      <c r="V402" t="str">
        <f>IFERROR(ROUNDUP(L402*Avropsmottagare!$G$4,0),"FKU")</f>
        <v>FKU</v>
      </c>
      <c r="W402">
        <f t="shared" si="14"/>
        <v>0</v>
      </c>
    </row>
    <row r="403" spans="1:23" x14ac:dyDescent="0.35">
      <c r="A403" t="s">
        <v>122</v>
      </c>
      <c r="B403" t="s">
        <v>123</v>
      </c>
      <c r="C403" t="s">
        <v>7</v>
      </c>
      <c r="D403" t="s">
        <v>114</v>
      </c>
      <c r="G403" t="s">
        <v>14</v>
      </c>
      <c r="H403">
        <v>663</v>
      </c>
      <c r="I403">
        <v>736</v>
      </c>
      <c r="J403">
        <v>817</v>
      </c>
      <c r="K403">
        <v>887</v>
      </c>
      <c r="L403" t="s">
        <v>37</v>
      </c>
      <c r="Q403" t="str">
        <f t="shared" si="13"/>
        <v>Chas visual management ABG5.1 Säkerhetsstrateg/Säkerhetsanalytiker</v>
      </c>
      <c r="R403">
        <f ca="1">IFERROR(ROUNDUP(H403*Admin!$AE$4,0),"FKU")</f>
        <v>736</v>
      </c>
      <c r="S403">
        <f ca="1">IFERROR(ROUNDUP(I403*Admin!$AE$4,0),"FKU")</f>
        <v>816</v>
      </c>
      <c r="T403">
        <f ca="1">IFERROR(ROUNDUP(J403*Admin!$AE$4,0),"FKU")</f>
        <v>906</v>
      </c>
      <c r="U403">
        <f ca="1">IFERROR(ROUNDUP(K403*Admin!$AE$4,0),"FKU")</f>
        <v>984</v>
      </c>
      <c r="V403" t="str">
        <f>IFERROR(ROUNDUP(L403*Avropsmottagare!$G$4,0),"FKU")</f>
        <v>FKU</v>
      </c>
      <c r="W403">
        <f t="shared" si="14"/>
        <v>0</v>
      </c>
    </row>
    <row r="404" spans="1:23" x14ac:dyDescent="0.35">
      <c r="A404" t="s">
        <v>122</v>
      </c>
      <c r="B404" t="s">
        <v>123</v>
      </c>
      <c r="C404" t="s">
        <v>7</v>
      </c>
      <c r="D404" t="s">
        <v>114</v>
      </c>
      <c r="G404" t="s">
        <v>115</v>
      </c>
      <c r="H404">
        <v>663</v>
      </c>
      <c r="I404">
        <v>736</v>
      </c>
      <c r="J404">
        <v>817</v>
      </c>
      <c r="K404">
        <v>887</v>
      </c>
      <c r="L404" t="s">
        <v>37</v>
      </c>
      <c r="Q404" t="str">
        <f t="shared" si="13"/>
        <v>Chas visual management ABG5.2 Risk Manager</v>
      </c>
      <c r="R404">
        <f ca="1">IFERROR(ROUNDUP(H404*Admin!$AE$4,0),"FKU")</f>
        <v>736</v>
      </c>
      <c r="S404">
        <f ca="1">IFERROR(ROUNDUP(I404*Admin!$AE$4,0),"FKU")</f>
        <v>816</v>
      </c>
      <c r="T404">
        <f ca="1">IFERROR(ROUNDUP(J404*Admin!$AE$4,0),"FKU")</f>
        <v>906</v>
      </c>
      <c r="U404">
        <f ca="1">IFERROR(ROUNDUP(K404*Admin!$AE$4,0),"FKU")</f>
        <v>984</v>
      </c>
      <c r="V404" t="str">
        <f>IFERROR(ROUNDUP(L404*Avropsmottagare!$G$4,0),"FKU")</f>
        <v>FKU</v>
      </c>
      <c r="W404">
        <f t="shared" si="14"/>
        <v>0</v>
      </c>
    </row>
    <row r="405" spans="1:23" x14ac:dyDescent="0.35">
      <c r="A405" t="s">
        <v>122</v>
      </c>
      <c r="B405" t="s">
        <v>123</v>
      </c>
      <c r="C405" t="s">
        <v>7</v>
      </c>
      <c r="D405" t="s">
        <v>114</v>
      </c>
      <c r="G405" t="s">
        <v>15</v>
      </c>
      <c r="H405">
        <v>663</v>
      </c>
      <c r="I405">
        <v>736</v>
      </c>
      <c r="J405">
        <v>817</v>
      </c>
      <c r="K405">
        <v>887</v>
      </c>
      <c r="L405" t="s">
        <v>37</v>
      </c>
      <c r="Q405" t="str">
        <f t="shared" si="13"/>
        <v>Chas visual management ABG5.3 Säkerhetstekniker</v>
      </c>
      <c r="R405">
        <f ca="1">IFERROR(ROUNDUP(H405*Admin!$AE$4,0),"FKU")</f>
        <v>736</v>
      </c>
      <c r="S405">
        <f ca="1">IFERROR(ROUNDUP(I405*Admin!$AE$4,0),"FKU")</f>
        <v>816</v>
      </c>
      <c r="T405">
        <f ca="1">IFERROR(ROUNDUP(J405*Admin!$AE$4,0),"FKU")</f>
        <v>906</v>
      </c>
      <c r="U405">
        <f ca="1">IFERROR(ROUNDUP(K405*Admin!$AE$4,0),"FKU")</f>
        <v>984</v>
      </c>
      <c r="V405" t="str">
        <f>IFERROR(ROUNDUP(L405*Avropsmottagare!$G$4,0),"FKU")</f>
        <v>FKU</v>
      </c>
      <c r="W405">
        <f t="shared" si="14"/>
        <v>0</v>
      </c>
    </row>
    <row r="406" spans="1:23" x14ac:dyDescent="0.35">
      <c r="A406" t="s">
        <v>122</v>
      </c>
      <c r="B406" t="s">
        <v>123</v>
      </c>
      <c r="C406" t="s">
        <v>7</v>
      </c>
      <c r="D406" t="s">
        <v>116</v>
      </c>
      <c r="G406" t="s">
        <v>45</v>
      </c>
      <c r="H406">
        <v>768</v>
      </c>
      <c r="I406">
        <v>853</v>
      </c>
      <c r="J406">
        <v>947</v>
      </c>
      <c r="K406">
        <v>1047</v>
      </c>
      <c r="L406" t="s">
        <v>37</v>
      </c>
      <c r="Q406" t="str">
        <f t="shared" si="13"/>
        <v>Chas visual management ABG6.1 Webbstrateg</v>
      </c>
      <c r="R406">
        <f ca="1">IFERROR(ROUNDUP(H406*Admin!$AE$4,0),"FKU")</f>
        <v>852</v>
      </c>
      <c r="S406">
        <f ca="1">IFERROR(ROUNDUP(I406*Admin!$AE$4,0),"FKU")</f>
        <v>946</v>
      </c>
      <c r="T406">
        <f ca="1">IFERROR(ROUNDUP(J406*Admin!$AE$4,0),"FKU")</f>
        <v>1050</v>
      </c>
      <c r="U406">
        <f ca="1">IFERROR(ROUNDUP(K406*Admin!$AE$4,0),"FKU")</f>
        <v>1161</v>
      </c>
      <c r="V406" t="str">
        <f>IFERROR(ROUNDUP(L406*Avropsmottagare!$G$4,0),"FKU")</f>
        <v>FKU</v>
      </c>
      <c r="W406">
        <f t="shared" si="14"/>
        <v>0</v>
      </c>
    </row>
    <row r="407" spans="1:23" x14ac:dyDescent="0.35">
      <c r="A407" t="s">
        <v>122</v>
      </c>
      <c r="B407" t="s">
        <v>123</v>
      </c>
      <c r="C407" t="s">
        <v>7</v>
      </c>
      <c r="D407" t="s">
        <v>116</v>
      </c>
      <c r="G407" t="s">
        <v>117</v>
      </c>
      <c r="H407">
        <v>768</v>
      </c>
      <c r="I407">
        <v>853</v>
      </c>
      <c r="J407">
        <v>947</v>
      </c>
      <c r="K407">
        <v>1047</v>
      </c>
      <c r="L407" t="s">
        <v>37</v>
      </c>
      <c r="Q407" t="str">
        <f t="shared" si="13"/>
        <v>Chas visual management ABG6.2 Interaktionsdesigner/Tillgänglighetsexpert</v>
      </c>
      <c r="R407">
        <f ca="1">IFERROR(ROUNDUP(H407*Admin!$AE$4,0),"FKU")</f>
        <v>852</v>
      </c>
      <c r="S407">
        <f ca="1">IFERROR(ROUNDUP(I407*Admin!$AE$4,0),"FKU")</f>
        <v>946</v>
      </c>
      <c r="T407">
        <f ca="1">IFERROR(ROUNDUP(J407*Admin!$AE$4,0),"FKU")</f>
        <v>1050</v>
      </c>
      <c r="U407">
        <f ca="1">IFERROR(ROUNDUP(K407*Admin!$AE$4,0),"FKU")</f>
        <v>1161</v>
      </c>
      <c r="V407" t="str">
        <f>IFERROR(ROUNDUP(L407*Avropsmottagare!$G$4,0),"FKU")</f>
        <v>FKU</v>
      </c>
      <c r="W407">
        <f t="shared" si="14"/>
        <v>0</v>
      </c>
    </row>
    <row r="408" spans="1:23" x14ac:dyDescent="0.35">
      <c r="A408" t="s">
        <v>122</v>
      </c>
      <c r="B408" t="s">
        <v>123</v>
      </c>
      <c r="C408" t="s">
        <v>7</v>
      </c>
      <c r="D408" t="s">
        <v>116</v>
      </c>
      <c r="G408" t="s">
        <v>16</v>
      </c>
      <c r="H408">
        <v>768</v>
      </c>
      <c r="I408">
        <v>853</v>
      </c>
      <c r="J408">
        <v>947</v>
      </c>
      <c r="K408">
        <v>1047</v>
      </c>
      <c r="L408" t="s">
        <v>37</v>
      </c>
      <c r="Q408" t="str">
        <f t="shared" si="13"/>
        <v>Chas visual management ABG6.3 Grafisk formgivare</v>
      </c>
      <c r="R408">
        <f ca="1">IFERROR(ROUNDUP(H408*Admin!$AE$4,0),"FKU")</f>
        <v>852</v>
      </c>
      <c r="S408">
        <f ca="1">IFERROR(ROUNDUP(I408*Admin!$AE$4,0),"FKU")</f>
        <v>946</v>
      </c>
      <c r="T408">
        <f ca="1">IFERROR(ROUNDUP(J408*Admin!$AE$4,0),"FKU")</f>
        <v>1050</v>
      </c>
      <c r="U408">
        <f ca="1">IFERROR(ROUNDUP(K408*Admin!$AE$4,0),"FKU")</f>
        <v>1161</v>
      </c>
      <c r="V408" t="str">
        <f>IFERROR(ROUNDUP(L408*Avropsmottagare!$G$4,0),"FKU")</f>
        <v>FKU</v>
      </c>
      <c r="W408">
        <f t="shared" si="14"/>
        <v>0</v>
      </c>
    </row>
    <row r="409" spans="1:23" x14ac:dyDescent="0.35">
      <c r="A409" t="s">
        <v>122</v>
      </c>
      <c r="B409" t="s">
        <v>123</v>
      </c>
      <c r="C409" t="s">
        <v>7</v>
      </c>
      <c r="D409" t="s">
        <v>46</v>
      </c>
      <c r="G409" t="s">
        <v>47</v>
      </c>
      <c r="H409">
        <v>522</v>
      </c>
      <c r="I409">
        <v>580</v>
      </c>
      <c r="J409">
        <v>630</v>
      </c>
      <c r="K409">
        <v>710</v>
      </c>
      <c r="L409" t="s">
        <v>37</v>
      </c>
      <c r="Q409" t="str">
        <f t="shared" si="13"/>
        <v>Chas visual management ABG7.1 Teknikstöd – på plats</v>
      </c>
      <c r="R409">
        <f ca="1">IFERROR(ROUNDUP(H409*Admin!$AE$4,0),"FKU")</f>
        <v>579</v>
      </c>
      <c r="S409">
        <f ca="1">IFERROR(ROUNDUP(I409*Admin!$AE$4,0),"FKU")</f>
        <v>644</v>
      </c>
      <c r="T409">
        <f ca="1">IFERROR(ROUNDUP(J409*Admin!$AE$4,0),"FKU")</f>
        <v>699</v>
      </c>
      <c r="U409">
        <f ca="1">IFERROR(ROUNDUP(K409*Admin!$AE$4,0),"FKU")</f>
        <v>788</v>
      </c>
      <c r="V409" t="str">
        <f>IFERROR(ROUNDUP(L409*Avropsmottagare!$G$4,0),"FKU")</f>
        <v>FKU</v>
      </c>
      <c r="W409">
        <f t="shared" si="14"/>
        <v>0</v>
      </c>
    </row>
    <row r="410" spans="1:23" x14ac:dyDescent="0.35">
      <c r="A410" t="s">
        <v>124</v>
      </c>
      <c r="B410" t="s">
        <v>69</v>
      </c>
      <c r="C410" t="s">
        <v>4</v>
      </c>
      <c r="D410" t="s">
        <v>36</v>
      </c>
      <c r="G410" t="s">
        <v>9</v>
      </c>
      <c r="H410">
        <v>779</v>
      </c>
      <c r="I410">
        <v>865</v>
      </c>
      <c r="J410">
        <v>961</v>
      </c>
      <c r="K410">
        <v>1227</v>
      </c>
      <c r="L410" t="s">
        <v>37</v>
      </c>
      <c r="Q410" t="str">
        <f t="shared" si="13"/>
        <v>Combitech AktiebolagD1.1 IT- eller Digitaliseringsstrateg</v>
      </c>
      <c r="R410">
        <f ca="1">IFERROR(ROUNDUP(H410*Admin!$AE$4,0),"FKU")</f>
        <v>864</v>
      </c>
      <c r="S410">
        <f ca="1">IFERROR(ROUNDUP(I410*Admin!$AE$4,0),"FKU")</f>
        <v>959</v>
      </c>
      <c r="T410">
        <f ca="1">IFERROR(ROUNDUP(J410*Admin!$AE$4,0),"FKU")</f>
        <v>1066</v>
      </c>
      <c r="U410">
        <f ca="1">IFERROR(ROUNDUP(K410*Admin!$AE$4,0),"FKU")</f>
        <v>1361</v>
      </c>
      <c r="V410" t="str">
        <f>IFERROR(ROUNDUP(L410*Avropsmottagare!$G$4,0),"FKU")</f>
        <v>FKU</v>
      </c>
      <c r="W410">
        <f t="shared" si="14"/>
        <v>0</v>
      </c>
    </row>
    <row r="411" spans="1:23" x14ac:dyDescent="0.35">
      <c r="A411" t="s">
        <v>124</v>
      </c>
      <c r="B411" t="s">
        <v>69</v>
      </c>
      <c r="C411" t="s">
        <v>4</v>
      </c>
      <c r="D411" t="s">
        <v>36</v>
      </c>
      <c r="G411" t="s">
        <v>106</v>
      </c>
      <c r="H411">
        <v>779</v>
      </c>
      <c r="I411">
        <v>865</v>
      </c>
      <c r="J411">
        <v>961</v>
      </c>
      <c r="K411">
        <v>1227</v>
      </c>
      <c r="L411" t="s">
        <v>37</v>
      </c>
      <c r="Q411" t="str">
        <f t="shared" si="13"/>
        <v>Combitech AktiebolagD1.2 Modelleringsledare/Kravanalytiker</v>
      </c>
      <c r="R411">
        <f ca="1">IFERROR(ROUNDUP(H411*Admin!$AE$4,0),"FKU")</f>
        <v>864</v>
      </c>
      <c r="S411">
        <f ca="1">IFERROR(ROUNDUP(I411*Admin!$AE$4,0),"FKU")</f>
        <v>959</v>
      </c>
      <c r="T411">
        <f ca="1">IFERROR(ROUNDUP(J411*Admin!$AE$4,0),"FKU")</f>
        <v>1066</v>
      </c>
      <c r="U411">
        <f ca="1">IFERROR(ROUNDUP(K411*Admin!$AE$4,0),"FKU")</f>
        <v>1361</v>
      </c>
      <c r="V411" t="str">
        <f>IFERROR(ROUNDUP(L411*Avropsmottagare!$G$4,0),"FKU")</f>
        <v>FKU</v>
      </c>
      <c r="W411">
        <f t="shared" si="14"/>
        <v>0</v>
      </c>
    </row>
    <row r="412" spans="1:23" x14ac:dyDescent="0.35">
      <c r="A412" t="s">
        <v>124</v>
      </c>
      <c r="B412" t="s">
        <v>69</v>
      </c>
      <c r="C412" t="s">
        <v>4</v>
      </c>
      <c r="D412" t="s">
        <v>36</v>
      </c>
      <c r="G412" t="s">
        <v>107</v>
      </c>
      <c r="H412">
        <v>779</v>
      </c>
      <c r="I412">
        <v>865</v>
      </c>
      <c r="J412">
        <v>961</v>
      </c>
      <c r="K412">
        <v>1227</v>
      </c>
      <c r="L412" t="s">
        <v>37</v>
      </c>
      <c r="Q412" t="str">
        <f t="shared" si="13"/>
        <v>Combitech AktiebolagD1.3 Metodstöd</v>
      </c>
      <c r="R412">
        <f ca="1">IFERROR(ROUNDUP(H412*Admin!$AE$4,0),"FKU")</f>
        <v>864</v>
      </c>
      <c r="S412">
        <f ca="1">IFERROR(ROUNDUP(I412*Admin!$AE$4,0),"FKU")</f>
        <v>959</v>
      </c>
      <c r="T412">
        <f ca="1">IFERROR(ROUNDUP(J412*Admin!$AE$4,0),"FKU")</f>
        <v>1066</v>
      </c>
      <c r="U412">
        <f ca="1">IFERROR(ROUNDUP(K412*Admin!$AE$4,0),"FKU")</f>
        <v>1361</v>
      </c>
      <c r="V412" t="str">
        <f>IFERROR(ROUNDUP(L412*Avropsmottagare!$G$4,0),"FKU")</f>
        <v>FKU</v>
      </c>
      <c r="W412">
        <f t="shared" si="14"/>
        <v>0</v>
      </c>
    </row>
    <row r="413" spans="1:23" x14ac:dyDescent="0.35">
      <c r="A413" t="s">
        <v>124</v>
      </c>
      <c r="B413" t="s">
        <v>69</v>
      </c>
      <c r="C413" t="s">
        <v>4</v>
      </c>
      <c r="D413" t="s">
        <v>36</v>
      </c>
      <c r="G413" t="s">
        <v>108</v>
      </c>
      <c r="H413">
        <v>779</v>
      </c>
      <c r="I413">
        <v>865</v>
      </c>
      <c r="J413">
        <v>961</v>
      </c>
      <c r="K413">
        <v>1227</v>
      </c>
      <c r="L413" t="s">
        <v>37</v>
      </c>
      <c r="Q413" t="str">
        <f t="shared" si="13"/>
        <v>Combitech AktiebolagD1.4 Hållbarhetsstrateg inom IT</v>
      </c>
      <c r="R413">
        <f ca="1">IFERROR(ROUNDUP(H413*Admin!$AE$4,0),"FKU")</f>
        <v>864</v>
      </c>
      <c r="S413">
        <f ca="1">IFERROR(ROUNDUP(I413*Admin!$AE$4,0),"FKU")</f>
        <v>959</v>
      </c>
      <c r="T413">
        <f ca="1">IFERROR(ROUNDUP(J413*Admin!$AE$4,0),"FKU")</f>
        <v>1066</v>
      </c>
      <c r="U413">
        <f ca="1">IFERROR(ROUNDUP(K413*Admin!$AE$4,0),"FKU")</f>
        <v>1361</v>
      </c>
      <c r="V413" t="str">
        <f>IFERROR(ROUNDUP(L413*Avropsmottagare!$G$4,0),"FKU")</f>
        <v>FKU</v>
      </c>
      <c r="W413">
        <f t="shared" si="14"/>
        <v>0</v>
      </c>
    </row>
    <row r="414" spans="1:23" x14ac:dyDescent="0.35">
      <c r="A414" t="s">
        <v>124</v>
      </c>
      <c r="B414" t="s">
        <v>69</v>
      </c>
      <c r="C414" t="s">
        <v>4</v>
      </c>
      <c r="D414" t="s">
        <v>38</v>
      </c>
      <c r="G414" t="s">
        <v>10</v>
      </c>
      <c r="H414">
        <v>779</v>
      </c>
      <c r="I414">
        <v>865</v>
      </c>
      <c r="J414">
        <v>961</v>
      </c>
      <c r="K414">
        <v>1117</v>
      </c>
      <c r="L414" t="s">
        <v>37</v>
      </c>
      <c r="Q414" t="str">
        <f t="shared" si="13"/>
        <v>Combitech AktiebolagD2.1 Projektledare</v>
      </c>
      <c r="R414">
        <f ca="1">IFERROR(ROUNDUP(H414*Admin!$AE$4,0),"FKU")</f>
        <v>864</v>
      </c>
      <c r="S414">
        <f ca="1">IFERROR(ROUNDUP(I414*Admin!$AE$4,0),"FKU")</f>
        <v>959</v>
      </c>
      <c r="T414">
        <f ca="1">IFERROR(ROUNDUP(J414*Admin!$AE$4,0),"FKU")</f>
        <v>1066</v>
      </c>
      <c r="U414">
        <f ca="1">IFERROR(ROUNDUP(K414*Admin!$AE$4,0),"FKU")</f>
        <v>1239</v>
      </c>
      <c r="V414" t="str">
        <f>IFERROR(ROUNDUP(L414*Avropsmottagare!$G$4,0),"FKU")</f>
        <v>FKU</v>
      </c>
      <c r="W414">
        <f t="shared" si="14"/>
        <v>0</v>
      </c>
    </row>
    <row r="415" spans="1:23" x14ac:dyDescent="0.35">
      <c r="A415" t="s">
        <v>124</v>
      </c>
      <c r="B415" t="s">
        <v>69</v>
      </c>
      <c r="C415" t="s">
        <v>4</v>
      </c>
      <c r="D415" t="s">
        <v>38</v>
      </c>
      <c r="G415" t="s">
        <v>11</v>
      </c>
      <c r="H415">
        <v>779</v>
      </c>
      <c r="I415">
        <v>865</v>
      </c>
      <c r="J415">
        <v>961</v>
      </c>
      <c r="K415">
        <v>1117</v>
      </c>
      <c r="L415" t="s">
        <v>37</v>
      </c>
      <c r="Q415" t="str">
        <f t="shared" si="13"/>
        <v>Combitech AktiebolagD2.2 Teknisk projektledare</v>
      </c>
      <c r="R415">
        <f ca="1">IFERROR(ROUNDUP(H415*Admin!$AE$4,0),"FKU")</f>
        <v>864</v>
      </c>
      <c r="S415">
        <f ca="1">IFERROR(ROUNDUP(I415*Admin!$AE$4,0),"FKU")</f>
        <v>959</v>
      </c>
      <c r="T415">
        <f ca="1">IFERROR(ROUNDUP(J415*Admin!$AE$4,0),"FKU")</f>
        <v>1066</v>
      </c>
      <c r="U415">
        <f ca="1">IFERROR(ROUNDUP(K415*Admin!$AE$4,0),"FKU")</f>
        <v>1239</v>
      </c>
      <c r="V415" t="str">
        <f>IFERROR(ROUNDUP(L415*Avropsmottagare!$G$4,0),"FKU")</f>
        <v>FKU</v>
      </c>
      <c r="W415">
        <f t="shared" si="14"/>
        <v>0</v>
      </c>
    </row>
    <row r="416" spans="1:23" x14ac:dyDescent="0.35">
      <c r="A416" t="s">
        <v>124</v>
      </c>
      <c r="B416" t="s">
        <v>69</v>
      </c>
      <c r="C416" t="s">
        <v>4</v>
      </c>
      <c r="D416" t="s">
        <v>38</v>
      </c>
      <c r="G416" t="s">
        <v>109</v>
      </c>
      <c r="H416">
        <v>779</v>
      </c>
      <c r="I416">
        <v>865</v>
      </c>
      <c r="J416">
        <v>961</v>
      </c>
      <c r="K416">
        <v>1117</v>
      </c>
      <c r="L416" t="s">
        <v>37</v>
      </c>
      <c r="Q416" t="str">
        <f t="shared" si="13"/>
        <v>Combitech AktiebolagD2.3 Förändringsledare</v>
      </c>
      <c r="R416">
        <f ca="1">IFERROR(ROUNDUP(H416*Admin!$AE$4,0),"FKU")</f>
        <v>864</v>
      </c>
      <c r="S416">
        <f ca="1">IFERROR(ROUNDUP(I416*Admin!$AE$4,0),"FKU")</f>
        <v>959</v>
      </c>
      <c r="T416">
        <f ca="1">IFERROR(ROUNDUP(J416*Admin!$AE$4,0),"FKU")</f>
        <v>1066</v>
      </c>
      <c r="U416">
        <f ca="1">IFERROR(ROUNDUP(K416*Admin!$AE$4,0),"FKU")</f>
        <v>1239</v>
      </c>
      <c r="V416" t="str">
        <f>IFERROR(ROUNDUP(L416*Avropsmottagare!$G$4,0),"FKU")</f>
        <v>FKU</v>
      </c>
      <c r="W416">
        <f t="shared" si="14"/>
        <v>0</v>
      </c>
    </row>
    <row r="417" spans="1:23" x14ac:dyDescent="0.35">
      <c r="A417" t="s">
        <v>124</v>
      </c>
      <c r="B417" t="s">
        <v>69</v>
      </c>
      <c r="C417" t="s">
        <v>4</v>
      </c>
      <c r="D417" t="s">
        <v>38</v>
      </c>
      <c r="G417" t="s">
        <v>110</v>
      </c>
      <c r="H417">
        <v>779</v>
      </c>
      <c r="I417">
        <v>865</v>
      </c>
      <c r="J417">
        <v>961</v>
      </c>
      <c r="K417">
        <v>1117</v>
      </c>
      <c r="L417" t="s">
        <v>37</v>
      </c>
      <c r="Q417" t="str">
        <f t="shared" si="13"/>
        <v>Combitech AktiebolagD2.4 IT-controller/Compliance manager</v>
      </c>
      <c r="R417">
        <f ca="1">IFERROR(ROUNDUP(H417*Admin!$AE$4,0),"FKU")</f>
        <v>864</v>
      </c>
      <c r="S417">
        <f ca="1">IFERROR(ROUNDUP(I417*Admin!$AE$4,0),"FKU")</f>
        <v>959</v>
      </c>
      <c r="T417">
        <f ca="1">IFERROR(ROUNDUP(J417*Admin!$AE$4,0),"FKU")</f>
        <v>1066</v>
      </c>
      <c r="U417">
        <f ca="1">IFERROR(ROUNDUP(K417*Admin!$AE$4,0),"FKU")</f>
        <v>1239</v>
      </c>
      <c r="V417" t="str">
        <f>IFERROR(ROUNDUP(L417*Avropsmottagare!$G$4,0),"FKU")</f>
        <v>FKU</v>
      </c>
      <c r="W417">
        <f t="shared" si="14"/>
        <v>0</v>
      </c>
    </row>
    <row r="418" spans="1:23" x14ac:dyDescent="0.35">
      <c r="A418" t="s">
        <v>124</v>
      </c>
      <c r="B418" t="s">
        <v>69</v>
      </c>
      <c r="C418" t="s">
        <v>4</v>
      </c>
      <c r="D418" t="s">
        <v>39</v>
      </c>
      <c r="G418" t="s">
        <v>111</v>
      </c>
      <c r="H418">
        <v>711</v>
      </c>
      <c r="I418">
        <v>789</v>
      </c>
      <c r="J418">
        <v>876</v>
      </c>
      <c r="K418">
        <v>986</v>
      </c>
      <c r="L418" t="s">
        <v>37</v>
      </c>
      <c r="Q418" t="str">
        <f t="shared" si="13"/>
        <v>Combitech AktiebolagD3.1 Systemutvecklare/Systemintegratör</v>
      </c>
      <c r="R418">
        <f ca="1">IFERROR(ROUNDUP(H418*Admin!$AE$4,0),"FKU")</f>
        <v>789</v>
      </c>
      <c r="S418">
        <f ca="1">IFERROR(ROUNDUP(I418*Admin!$AE$4,0),"FKU")</f>
        <v>875</v>
      </c>
      <c r="T418">
        <f ca="1">IFERROR(ROUNDUP(J418*Admin!$AE$4,0),"FKU")</f>
        <v>972</v>
      </c>
      <c r="U418">
        <f ca="1">IFERROR(ROUNDUP(K418*Admin!$AE$4,0),"FKU")</f>
        <v>1094</v>
      </c>
      <c r="V418" t="str">
        <f>IFERROR(ROUNDUP(L418*Avropsmottagare!$G$4,0),"FKU")</f>
        <v>FKU</v>
      </c>
      <c r="W418">
        <f t="shared" si="14"/>
        <v>0</v>
      </c>
    </row>
    <row r="419" spans="1:23" x14ac:dyDescent="0.35">
      <c r="A419" t="s">
        <v>124</v>
      </c>
      <c r="B419" t="s">
        <v>69</v>
      </c>
      <c r="C419" t="s">
        <v>4</v>
      </c>
      <c r="D419" t="s">
        <v>39</v>
      </c>
      <c r="G419" t="s">
        <v>112</v>
      </c>
      <c r="H419">
        <v>711</v>
      </c>
      <c r="I419">
        <v>789</v>
      </c>
      <c r="J419">
        <v>876</v>
      </c>
      <c r="K419">
        <v>986</v>
      </c>
      <c r="L419" t="s">
        <v>37</v>
      </c>
      <c r="Q419" t="str">
        <f t="shared" si="13"/>
        <v>Combitech AktiebolagD3.2 Systemförvaltare</v>
      </c>
      <c r="R419">
        <f ca="1">IFERROR(ROUNDUP(H419*Admin!$AE$4,0),"FKU")</f>
        <v>789</v>
      </c>
      <c r="S419">
        <f ca="1">IFERROR(ROUNDUP(I419*Admin!$AE$4,0),"FKU")</f>
        <v>875</v>
      </c>
      <c r="T419">
        <f ca="1">IFERROR(ROUNDUP(J419*Admin!$AE$4,0),"FKU")</f>
        <v>972</v>
      </c>
      <c r="U419">
        <f ca="1">IFERROR(ROUNDUP(K419*Admin!$AE$4,0),"FKU")</f>
        <v>1094</v>
      </c>
      <c r="V419" t="str">
        <f>IFERROR(ROUNDUP(L419*Avropsmottagare!$G$4,0),"FKU")</f>
        <v>FKU</v>
      </c>
      <c r="W419">
        <f t="shared" si="14"/>
        <v>0</v>
      </c>
    </row>
    <row r="420" spans="1:23" x14ac:dyDescent="0.35">
      <c r="A420" t="s">
        <v>124</v>
      </c>
      <c r="B420" t="s">
        <v>69</v>
      </c>
      <c r="C420" t="s">
        <v>4</v>
      </c>
      <c r="D420" t="s">
        <v>39</v>
      </c>
      <c r="G420" t="s">
        <v>12</v>
      </c>
      <c r="H420">
        <v>711</v>
      </c>
      <c r="I420">
        <v>789</v>
      </c>
      <c r="J420">
        <v>876</v>
      </c>
      <c r="K420">
        <v>986</v>
      </c>
      <c r="L420" t="s">
        <v>37</v>
      </c>
      <c r="Q420" t="str">
        <f t="shared" si="13"/>
        <v>Combitech AktiebolagD3.3 Tekniker</v>
      </c>
      <c r="R420">
        <f ca="1">IFERROR(ROUNDUP(H420*Admin!$AE$4,0),"FKU")</f>
        <v>789</v>
      </c>
      <c r="S420">
        <f ca="1">IFERROR(ROUNDUP(I420*Admin!$AE$4,0),"FKU")</f>
        <v>875</v>
      </c>
      <c r="T420">
        <f ca="1">IFERROR(ROUNDUP(J420*Admin!$AE$4,0),"FKU")</f>
        <v>972</v>
      </c>
      <c r="U420">
        <f ca="1">IFERROR(ROUNDUP(K420*Admin!$AE$4,0),"FKU")</f>
        <v>1094</v>
      </c>
      <c r="V420" t="str">
        <f>IFERROR(ROUNDUP(L420*Avropsmottagare!$G$4,0),"FKU")</f>
        <v>FKU</v>
      </c>
      <c r="W420">
        <f t="shared" si="14"/>
        <v>0</v>
      </c>
    </row>
    <row r="421" spans="1:23" x14ac:dyDescent="0.35">
      <c r="A421" t="s">
        <v>124</v>
      </c>
      <c r="B421" t="s">
        <v>69</v>
      </c>
      <c r="C421" t="s">
        <v>4</v>
      </c>
      <c r="D421" t="s">
        <v>39</v>
      </c>
      <c r="G421" t="s">
        <v>13</v>
      </c>
      <c r="H421">
        <v>711</v>
      </c>
      <c r="I421">
        <v>789</v>
      </c>
      <c r="J421">
        <v>876</v>
      </c>
      <c r="K421">
        <v>986</v>
      </c>
      <c r="L421" t="s">
        <v>37</v>
      </c>
      <c r="Q421" t="str">
        <f t="shared" si="13"/>
        <v>Combitech AktiebolagD3.4 Testare</v>
      </c>
      <c r="R421">
        <f ca="1">IFERROR(ROUNDUP(H421*Admin!$AE$4,0),"FKU")</f>
        <v>789</v>
      </c>
      <c r="S421">
        <f ca="1">IFERROR(ROUNDUP(I421*Admin!$AE$4,0),"FKU")</f>
        <v>875</v>
      </c>
      <c r="T421">
        <f ca="1">IFERROR(ROUNDUP(J421*Admin!$AE$4,0),"FKU")</f>
        <v>972</v>
      </c>
      <c r="U421">
        <f ca="1">IFERROR(ROUNDUP(K421*Admin!$AE$4,0),"FKU")</f>
        <v>1094</v>
      </c>
      <c r="V421" t="str">
        <f>IFERROR(ROUNDUP(L421*Avropsmottagare!$G$4,0),"FKU")</f>
        <v>FKU</v>
      </c>
      <c r="W421">
        <f t="shared" si="14"/>
        <v>0</v>
      </c>
    </row>
    <row r="422" spans="1:23" x14ac:dyDescent="0.35">
      <c r="A422" t="s">
        <v>124</v>
      </c>
      <c r="B422" t="s">
        <v>69</v>
      </c>
      <c r="C422" t="s">
        <v>4</v>
      </c>
      <c r="D422" t="s">
        <v>113</v>
      </c>
      <c r="G422" t="s">
        <v>40</v>
      </c>
      <c r="H422">
        <v>772</v>
      </c>
      <c r="I422">
        <v>857</v>
      </c>
      <c r="J422">
        <v>952</v>
      </c>
      <c r="K422">
        <v>1227</v>
      </c>
      <c r="L422" t="s">
        <v>37</v>
      </c>
      <c r="Q422" t="str">
        <f t="shared" si="13"/>
        <v>Combitech AktiebolagD4.1 Enterprisearkitekt</v>
      </c>
      <c r="R422">
        <f ca="1">IFERROR(ROUNDUP(H422*Admin!$AE$4,0),"FKU")</f>
        <v>856</v>
      </c>
      <c r="S422">
        <f ca="1">IFERROR(ROUNDUP(I422*Admin!$AE$4,0),"FKU")</f>
        <v>951</v>
      </c>
      <c r="T422">
        <f ca="1">IFERROR(ROUNDUP(J422*Admin!$AE$4,0),"FKU")</f>
        <v>1056</v>
      </c>
      <c r="U422">
        <f ca="1">IFERROR(ROUNDUP(K422*Admin!$AE$4,0),"FKU")</f>
        <v>1361</v>
      </c>
      <c r="V422" t="str">
        <f>IFERROR(ROUNDUP(L422*Avropsmottagare!$G$4,0),"FKU")</f>
        <v>FKU</v>
      </c>
      <c r="W422">
        <f t="shared" si="14"/>
        <v>0</v>
      </c>
    </row>
    <row r="423" spans="1:23" x14ac:dyDescent="0.35">
      <c r="A423" t="s">
        <v>124</v>
      </c>
      <c r="B423" t="s">
        <v>69</v>
      </c>
      <c r="C423" t="s">
        <v>4</v>
      </c>
      <c r="D423" t="s">
        <v>113</v>
      </c>
      <c r="G423" t="s">
        <v>41</v>
      </c>
      <c r="H423">
        <v>772</v>
      </c>
      <c r="I423">
        <v>857</v>
      </c>
      <c r="J423">
        <v>952</v>
      </c>
      <c r="K423">
        <v>1227</v>
      </c>
      <c r="L423" t="s">
        <v>37</v>
      </c>
      <c r="Q423" t="str">
        <f t="shared" si="13"/>
        <v>Combitech AktiebolagD4.2 Verksamhetsarkitekt</v>
      </c>
      <c r="R423">
        <f ca="1">IFERROR(ROUNDUP(H423*Admin!$AE$4,0),"FKU")</f>
        <v>856</v>
      </c>
      <c r="S423">
        <f ca="1">IFERROR(ROUNDUP(I423*Admin!$AE$4,0),"FKU")</f>
        <v>951</v>
      </c>
      <c r="T423">
        <f ca="1">IFERROR(ROUNDUP(J423*Admin!$AE$4,0),"FKU")</f>
        <v>1056</v>
      </c>
      <c r="U423">
        <f ca="1">IFERROR(ROUNDUP(K423*Admin!$AE$4,0),"FKU")</f>
        <v>1361</v>
      </c>
      <c r="V423" t="str">
        <f>IFERROR(ROUNDUP(L423*Avropsmottagare!$G$4,0),"FKU")</f>
        <v>FKU</v>
      </c>
      <c r="W423">
        <f t="shared" si="14"/>
        <v>0</v>
      </c>
    </row>
    <row r="424" spans="1:23" x14ac:dyDescent="0.35">
      <c r="A424" t="s">
        <v>124</v>
      </c>
      <c r="B424" t="s">
        <v>69</v>
      </c>
      <c r="C424" t="s">
        <v>4</v>
      </c>
      <c r="D424" t="s">
        <v>113</v>
      </c>
      <c r="G424" t="s">
        <v>42</v>
      </c>
      <c r="H424">
        <v>772</v>
      </c>
      <c r="I424">
        <v>857</v>
      </c>
      <c r="J424">
        <v>952</v>
      </c>
      <c r="K424">
        <v>1227</v>
      </c>
      <c r="L424" t="s">
        <v>37</v>
      </c>
      <c r="Q424" t="str">
        <f t="shared" si="13"/>
        <v>Combitech AktiebolagD4.3 Lösningsarkitekt</v>
      </c>
      <c r="R424">
        <f ca="1">IFERROR(ROUNDUP(H424*Admin!$AE$4,0),"FKU")</f>
        <v>856</v>
      </c>
      <c r="S424">
        <f ca="1">IFERROR(ROUNDUP(I424*Admin!$AE$4,0),"FKU")</f>
        <v>951</v>
      </c>
      <c r="T424">
        <f ca="1">IFERROR(ROUNDUP(J424*Admin!$AE$4,0),"FKU")</f>
        <v>1056</v>
      </c>
      <c r="U424">
        <f ca="1">IFERROR(ROUNDUP(K424*Admin!$AE$4,0),"FKU")</f>
        <v>1361</v>
      </c>
      <c r="V424" t="str">
        <f>IFERROR(ROUNDUP(L424*Avropsmottagare!$G$4,0),"FKU")</f>
        <v>FKU</v>
      </c>
      <c r="W424">
        <f t="shared" si="14"/>
        <v>0</v>
      </c>
    </row>
    <row r="425" spans="1:23" x14ac:dyDescent="0.35">
      <c r="A425" t="s">
        <v>124</v>
      </c>
      <c r="B425" t="s">
        <v>69</v>
      </c>
      <c r="C425" t="s">
        <v>4</v>
      </c>
      <c r="D425" t="s">
        <v>113</v>
      </c>
      <c r="G425" t="s">
        <v>43</v>
      </c>
      <c r="H425">
        <v>772</v>
      </c>
      <c r="I425">
        <v>857</v>
      </c>
      <c r="J425">
        <v>952</v>
      </c>
      <c r="K425">
        <v>1227</v>
      </c>
      <c r="L425" t="s">
        <v>37</v>
      </c>
      <c r="Q425" t="str">
        <f t="shared" si="13"/>
        <v>Combitech AktiebolagD4.4 Mjukvaruarkitekt</v>
      </c>
      <c r="R425">
        <f ca="1">IFERROR(ROUNDUP(H425*Admin!$AE$4,0),"FKU")</f>
        <v>856</v>
      </c>
      <c r="S425">
        <f ca="1">IFERROR(ROUNDUP(I425*Admin!$AE$4,0),"FKU")</f>
        <v>951</v>
      </c>
      <c r="T425">
        <f ca="1">IFERROR(ROUNDUP(J425*Admin!$AE$4,0),"FKU")</f>
        <v>1056</v>
      </c>
      <c r="U425">
        <f ca="1">IFERROR(ROUNDUP(K425*Admin!$AE$4,0),"FKU")</f>
        <v>1361</v>
      </c>
      <c r="V425" t="str">
        <f>IFERROR(ROUNDUP(L425*Avropsmottagare!$G$4,0),"FKU")</f>
        <v>FKU</v>
      </c>
      <c r="W425">
        <f t="shared" si="14"/>
        <v>0</v>
      </c>
    </row>
    <row r="426" spans="1:23" x14ac:dyDescent="0.35">
      <c r="A426" t="s">
        <v>124</v>
      </c>
      <c r="B426" t="s">
        <v>69</v>
      </c>
      <c r="C426" t="s">
        <v>4</v>
      </c>
      <c r="D426" t="s">
        <v>113</v>
      </c>
      <c r="G426" t="s">
        <v>44</v>
      </c>
      <c r="H426">
        <v>772</v>
      </c>
      <c r="I426">
        <v>857</v>
      </c>
      <c r="J426">
        <v>952</v>
      </c>
      <c r="K426">
        <v>1227</v>
      </c>
      <c r="L426" t="s">
        <v>37</v>
      </c>
      <c r="Q426" t="str">
        <f t="shared" si="13"/>
        <v>Combitech AktiebolagD4.5 Infrastrukturarkitekt</v>
      </c>
      <c r="R426">
        <f ca="1">IFERROR(ROUNDUP(H426*Admin!$AE$4,0),"FKU")</f>
        <v>856</v>
      </c>
      <c r="S426">
        <f ca="1">IFERROR(ROUNDUP(I426*Admin!$AE$4,0),"FKU")</f>
        <v>951</v>
      </c>
      <c r="T426">
        <f ca="1">IFERROR(ROUNDUP(J426*Admin!$AE$4,0),"FKU")</f>
        <v>1056</v>
      </c>
      <c r="U426">
        <f ca="1">IFERROR(ROUNDUP(K426*Admin!$AE$4,0),"FKU")</f>
        <v>1361</v>
      </c>
      <c r="V426" t="str">
        <f>IFERROR(ROUNDUP(L426*Avropsmottagare!$G$4,0),"FKU")</f>
        <v>FKU</v>
      </c>
      <c r="W426">
        <f t="shared" si="14"/>
        <v>0</v>
      </c>
    </row>
    <row r="427" spans="1:23" x14ac:dyDescent="0.35">
      <c r="A427" t="s">
        <v>124</v>
      </c>
      <c r="B427" t="s">
        <v>69</v>
      </c>
      <c r="C427" t="s">
        <v>4</v>
      </c>
      <c r="D427" t="s">
        <v>114</v>
      </c>
      <c r="G427" t="s">
        <v>14</v>
      </c>
      <c r="H427">
        <v>900</v>
      </c>
      <c r="I427">
        <v>1000</v>
      </c>
      <c r="J427">
        <v>1111</v>
      </c>
      <c r="K427">
        <v>1221</v>
      </c>
      <c r="L427" t="s">
        <v>37</v>
      </c>
      <c r="Q427" t="str">
        <f t="shared" si="13"/>
        <v>Combitech AktiebolagD5.1 Säkerhetsstrateg/Säkerhetsanalytiker</v>
      </c>
      <c r="R427">
        <f ca="1">IFERROR(ROUNDUP(H427*Admin!$AE$4,0),"FKU")</f>
        <v>998</v>
      </c>
      <c r="S427">
        <f ca="1">IFERROR(ROUNDUP(I427*Admin!$AE$4,0),"FKU")</f>
        <v>1109</v>
      </c>
      <c r="T427">
        <f ca="1">IFERROR(ROUNDUP(J427*Admin!$AE$4,0),"FKU")</f>
        <v>1232</v>
      </c>
      <c r="U427">
        <f ca="1">IFERROR(ROUNDUP(K427*Admin!$AE$4,0),"FKU")</f>
        <v>1354</v>
      </c>
      <c r="V427" t="str">
        <f>IFERROR(ROUNDUP(L427*Avropsmottagare!$G$4,0),"FKU")</f>
        <v>FKU</v>
      </c>
      <c r="W427">
        <f t="shared" si="14"/>
        <v>0</v>
      </c>
    </row>
    <row r="428" spans="1:23" x14ac:dyDescent="0.35">
      <c r="A428" t="s">
        <v>124</v>
      </c>
      <c r="B428" t="s">
        <v>69</v>
      </c>
      <c r="C428" t="s">
        <v>4</v>
      </c>
      <c r="D428" t="s">
        <v>114</v>
      </c>
      <c r="G428" t="s">
        <v>115</v>
      </c>
      <c r="H428">
        <v>900</v>
      </c>
      <c r="I428">
        <v>1000</v>
      </c>
      <c r="J428">
        <v>1111</v>
      </c>
      <c r="K428">
        <v>1221</v>
      </c>
      <c r="L428" t="s">
        <v>37</v>
      </c>
      <c r="Q428" t="str">
        <f t="shared" si="13"/>
        <v>Combitech AktiebolagD5.2 Risk Manager</v>
      </c>
      <c r="R428">
        <f ca="1">IFERROR(ROUNDUP(H428*Admin!$AE$4,0),"FKU")</f>
        <v>998</v>
      </c>
      <c r="S428">
        <f ca="1">IFERROR(ROUNDUP(I428*Admin!$AE$4,0),"FKU")</f>
        <v>1109</v>
      </c>
      <c r="T428">
        <f ca="1">IFERROR(ROUNDUP(J428*Admin!$AE$4,0),"FKU")</f>
        <v>1232</v>
      </c>
      <c r="U428">
        <f ca="1">IFERROR(ROUNDUP(K428*Admin!$AE$4,0),"FKU")</f>
        <v>1354</v>
      </c>
      <c r="V428" t="str">
        <f>IFERROR(ROUNDUP(L428*Avropsmottagare!$G$4,0),"FKU")</f>
        <v>FKU</v>
      </c>
      <c r="W428">
        <f t="shared" si="14"/>
        <v>0</v>
      </c>
    </row>
    <row r="429" spans="1:23" x14ac:dyDescent="0.35">
      <c r="A429" t="s">
        <v>124</v>
      </c>
      <c r="B429" t="s">
        <v>69</v>
      </c>
      <c r="C429" t="s">
        <v>4</v>
      </c>
      <c r="D429" t="s">
        <v>114</v>
      </c>
      <c r="G429" t="s">
        <v>15</v>
      </c>
      <c r="H429">
        <v>900</v>
      </c>
      <c r="I429">
        <v>1000</v>
      </c>
      <c r="J429">
        <v>1111</v>
      </c>
      <c r="K429">
        <v>1221</v>
      </c>
      <c r="L429" t="s">
        <v>37</v>
      </c>
      <c r="Q429" t="str">
        <f t="shared" si="13"/>
        <v>Combitech AktiebolagD5.3 Säkerhetstekniker</v>
      </c>
      <c r="R429">
        <f ca="1">IFERROR(ROUNDUP(H429*Admin!$AE$4,0),"FKU")</f>
        <v>998</v>
      </c>
      <c r="S429">
        <f ca="1">IFERROR(ROUNDUP(I429*Admin!$AE$4,0),"FKU")</f>
        <v>1109</v>
      </c>
      <c r="T429">
        <f ca="1">IFERROR(ROUNDUP(J429*Admin!$AE$4,0),"FKU")</f>
        <v>1232</v>
      </c>
      <c r="U429">
        <f ca="1">IFERROR(ROUNDUP(K429*Admin!$AE$4,0),"FKU")</f>
        <v>1354</v>
      </c>
      <c r="V429" t="str">
        <f>IFERROR(ROUNDUP(L429*Avropsmottagare!$G$4,0),"FKU")</f>
        <v>FKU</v>
      </c>
      <c r="W429">
        <f t="shared" si="14"/>
        <v>0</v>
      </c>
    </row>
    <row r="430" spans="1:23" x14ac:dyDescent="0.35">
      <c r="A430" t="s">
        <v>124</v>
      </c>
      <c r="B430" t="s">
        <v>69</v>
      </c>
      <c r="C430" t="s">
        <v>4</v>
      </c>
      <c r="D430" t="s">
        <v>116</v>
      </c>
      <c r="G430" t="s">
        <v>45</v>
      </c>
      <c r="H430">
        <v>698</v>
      </c>
      <c r="I430">
        <v>775</v>
      </c>
      <c r="J430">
        <v>861</v>
      </c>
      <c r="K430">
        <v>947</v>
      </c>
      <c r="L430" t="s">
        <v>37</v>
      </c>
      <c r="Q430" t="str">
        <f t="shared" si="13"/>
        <v>Combitech AktiebolagD6.1 Webbstrateg</v>
      </c>
      <c r="R430">
        <f ca="1">IFERROR(ROUNDUP(H430*Admin!$AE$4,0),"FKU")</f>
        <v>774</v>
      </c>
      <c r="S430">
        <f ca="1">IFERROR(ROUNDUP(I430*Admin!$AE$4,0),"FKU")</f>
        <v>860</v>
      </c>
      <c r="T430">
        <f ca="1">IFERROR(ROUNDUP(J430*Admin!$AE$4,0),"FKU")</f>
        <v>955</v>
      </c>
      <c r="U430">
        <f ca="1">IFERROR(ROUNDUP(K430*Admin!$AE$4,0),"FKU")</f>
        <v>1050</v>
      </c>
      <c r="V430" t="str">
        <f>IFERROR(ROUNDUP(L430*Avropsmottagare!$G$4,0),"FKU")</f>
        <v>FKU</v>
      </c>
      <c r="W430">
        <f t="shared" si="14"/>
        <v>0</v>
      </c>
    </row>
    <row r="431" spans="1:23" x14ac:dyDescent="0.35">
      <c r="A431" t="s">
        <v>124</v>
      </c>
      <c r="B431" t="s">
        <v>69</v>
      </c>
      <c r="C431" t="s">
        <v>4</v>
      </c>
      <c r="D431" t="s">
        <v>116</v>
      </c>
      <c r="G431" t="s">
        <v>117</v>
      </c>
      <c r="H431">
        <v>698</v>
      </c>
      <c r="I431">
        <v>775</v>
      </c>
      <c r="J431">
        <v>861</v>
      </c>
      <c r="K431">
        <v>947</v>
      </c>
      <c r="L431" t="s">
        <v>37</v>
      </c>
      <c r="Q431" t="str">
        <f t="shared" si="13"/>
        <v>Combitech AktiebolagD6.2 Interaktionsdesigner/Tillgänglighetsexpert</v>
      </c>
      <c r="R431">
        <f ca="1">IFERROR(ROUNDUP(H431*Admin!$AE$4,0),"FKU")</f>
        <v>774</v>
      </c>
      <c r="S431">
        <f ca="1">IFERROR(ROUNDUP(I431*Admin!$AE$4,0),"FKU")</f>
        <v>860</v>
      </c>
      <c r="T431">
        <f ca="1">IFERROR(ROUNDUP(J431*Admin!$AE$4,0),"FKU")</f>
        <v>955</v>
      </c>
      <c r="U431">
        <f ca="1">IFERROR(ROUNDUP(K431*Admin!$AE$4,0),"FKU")</f>
        <v>1050</v>
      </c>
      <c r="V431" t="str">
        <f>IFERROR(ROUNDUP(L431*Avropsmottagare!$G$4,0),"FKU")</f>
        <v>FKU</v>
      </c>
      <c r="W431">
        <f t="shared" si="14"/>
        <v>0</v>
      </c>
    </row>
    <row r="432" spans="1:23" x14ac:dyDescent="0.35">
      <c r="A432" t="s">
        <v>124</v>
      </c>
      <c r="B432" t="s">
        <v>69</v>
      </c>
      <c r="C432" t="s">
        <v>4</v>
      </c>
      <c r="D432" t="s">
        <v>116</v>
      </c>
      <c r="G432" t="s">
        <v>16</v>
      </c>
      <c r="H432">
        <v>698</v>
      </c>
      <c r="I432">
        <v>775</v>
      </c>
      <c r="J432">
        <v>861</v>
      </c>
      <c r="K432">
        <v>947</v>
      </c>
      <c r="L432" t="s">
        <v>37</v>
      </c>
      <c r="Q432" t="str">
        <f t="shared" si="13"/>
        <v>Combitech AktiebolagD6.3 Grafisk formgivare</v>
      </c>
      <c r="R432">
        <f ca="1">IFERROR(ROUNDUP(H432*Admin!$AE$4,0),"FKU")</f>
        <v>774</v>
      </c>
      <c r="S432">
        <f ca="1">IFERROR(ROUNDUP(I432*Admin!$AE$4,0),"FKU")</f>
        <v>860</v>
      </c>
      <c r="T432">
        <f ca="1">IFERROR(ROUNDUP(J432*Admin!$AE$4,0),"FKU")</f>
        <v>955</v>
      </c>
      <c r="U432">
        <f ca="1">IFERROR(ROUNDUP(K432*Admin!$AE$4,0),"FKU")</f>
        <v>1050</v>
      </c>
      <c r="V432" t="str">
        <f>IFERROR(ROUNDUP(L432*Avropsmottagare!$G$4,0),"FKU")</f>
        <v>FKU</v>
      </c>
      <c r="W432">
        <f t="shared" si="14"/>
        <v>0</v>
      </c>
    </row>
    <row r="433" spans="1:23" x14ac:dyDescent="0.35">
      <c r="A433" t="s">
        <v>124</v>
      </c>
      <c r="B433" t="s">
        <v>69</v>
      </c>
      <c r="C433" t="s">
        <v>4</v>
      </c>
      <c r="D433" t="s">
        <v>46</v>
      </c>
      <c r="G433" t="s">
        <v>47</v>
      </c>
      <c r="H433">
        <v>672</v>
      </c>
      <c r="I433">
        <v>746</v>
      </c>
      <c r="J433">
        <v>851</v>
      </c>
      <c r="K433">
        <v>906</v>
      </c>
      <c r="L433" t="s">
        <v>37</v>
      </c>
      <c r="Q433" t="str">
        <f t="shared" si="13"/>
        <v>Combitech AktiebolagD7.1 Teknikstöd – på plats</v>
      </c>
      <c r="R433">
        <f ca="1">IFERROR(ROUNDUP(H433*Admin!$AE$4,0),"FKU")</f>
        <v>746</v>
      </c>
      <c r="S433">
        <f ca="1">IFERROR(ROUNDUP(I433*Admin!$AE$4,0),"FKU")</f>
        <v>828</v>
      </c>
      <c r="T433">
        <f ca="1">IFERROR(ROUNDUP(J433*Admin!$AE$4,0),"FKU")</f>
        <v>944</v>
      </c>
      <c r="U433">
        <f ca="1">IFERROR(ROUNDUP(K433*Admin!$AE$4,0),"FKU")</f>
        <v>1005</v>
      </c>
      <c r="V433" t="str">
        <f>IFERROR(ROUNDUP(L433*Avropsmottagare!$G$4,0),"FKU")</f>
        <v>FKU</v>
      </c>
      <c r="W433">
        <f t="shared" si="14"/>
        <v>0</v>
      </c>
    </row>
    <row r="434" spans="1:23" x14ac:dyDescent="0.35">
      <c r="A434" t="s">
        <v>124</v>
      </c>
      <c r="B434" t="s">
        <v>69</v>
      </c>
      <c r="C434" t="s">
        <v>5</v>
      </c>
      <c r="D434" t="s">
        <v>36</v>
      </c>
      <c r="G434" t="s">
        <v>9</v>
      </c>
      <c r="H434">
        <v>800</v>
      </c>
      <c r="I434">
        <v>888</v>
      </c>
      <c r="J434">
        <v>986</v>
      </c>
      <c r="K434">
        <v>1231</v>
      </c>
      <c r="L434" t="s">
        <v>37</v>
      </c>
      <c r="Q434" t="str">
        <f t="shared" si="13"/>
        <v>Combitech AktiebolagE1.1 IT- eller Digitaliseringsstrateg</v>
      </c>
      <c r="R434">
        <f ca="1">IFERROR(ROUNDUP(H434*Admin!$AE$4,0),"FKU")</f>
        <v>887</v>
      </c>
      <c r="S434">
        <f ca="1">IFERROR(ROUNDUP(I434*Admin!$AE$4,0),"FKU")</f>
        <v>985</v>
      </c>
      <c r="T434">
        <f ca="1">IFERROR(ROUNDUP(J434*Admin!$AE$4,0),"FKU")</f>
        <v>1094</v>
      </c>
      <c r="U434">
        <f ca="1">IFERROR(ROUNDUP(K434*Admin!$AE$4,0),"FKU")</f>
        <v>1365</v>
      </c>
      <c r="V434" t="str">
        <f>IFERROR(ROUNDUP(L434*Avropsmottagare!$G$4,0),"FKU")</f>
        <v>FKU</v>
      </c>
      <c r="W434">
        <f t="shared" si="14"/>
        <v>0</v>
      </c>
    </row>
    <row r="435" spans="1:23" x14ac:dyDescent="0.35">
      <c r="A435" t="s">
        <v>124</v>
      </c>
      <c r="B435" t="s">
        <v>69</v>
      </c>
      <c r="C435" t="s">
        <v>5</v>
      </c>
      <c r="D435" t="s">
        <v>36</v>
      </c>
      <c r="G435" t="s">
        <v>106</v>
      </c>
      <c r="H435">
        <v>800</v>
      </c>
      <c r="I435">
        <v>888</v>
      </c>
      <c r="J435">
        <v>986</v>
      </c>
      <c r="K435">
        <v>1231</v>
      </c>
      <c r="L435" t="s">
        <v>37</v>
      </c>
      <c r="Q435" t="str">
        <f t="shared" si="13"/>
        <v>Combitech AktiebolagE1.2 Modelleringsledare/Kravanalytiker</v>
      </c>
      <c r="R435">
        <f ca="1">IFERROR(ROUNDUP(H435*Admin!$AE$4,0),"FKU")</f>
        <v>887</v>
      </c>
      <c r="S435">
        <f ca="1">IFERROR(ROUNDUP(I435*Admin!$AE$4,0),"FKU")</f>
        <v>985</v>
      </c>
      <c r="T435">
        <f ca="1">IFERROR(ROUNDUP(J435*Admin!$AE$4,0),"FKU")</f>
        <v>1094</v>
      </c>
      <c r="U435">
        <f ca="1">IFERROR(ROUNDUP(K435*Admin!$AE$4,0),"FKU")</f>
        <v>1365</v>
      </c>
      <c r="V435" t="str">
        <f>IFERROR(ROUNDUP(L435*Avropsmottagare!$G$4,0),"FKU")</f>
        <v>FKU</v>
      </c>
      <c r="W435">
        <f t="shared" si="14"/>
        <v>0</v>
      </c>
    </row>
    <row r="436" spans="1:23" x14ac:dyDescent="0.35">
      <c r="A436" t="s">
        <v>124</v>
      </c>
      <c r="B436" t="s">
        <v>69</v>
      </c>
      <c r="C436" t="s">
        <v>5</v>
      </c>
      <c r="D436" t="s">
        <v>36</v>
      </c>
      <c r="G436" t="s">
        <v>107</v>
      </c>
      <c r="H436">
        <v>800</v>
      </c>
      <c r="I436">
        <v>888</v>
      </c>
      <c r="J436">
        <v>986</v>
      </c>
      <c r="K436">
        <v>1231</v>
      </c>
      <c r="L436" t="s">
        <v>37</v>
      </c>
      <c r="Q436" t="str">
        <f t="shared" si="13"/>
        <v>Combitech AktiebolagE1.3 Metodstöd</v>
      </c>
      <c r="R436">
        <f ca="1">IFERROR(ROUNDUP(H436*Admin!$AE$4,0),"FKU")</f>
        <v>887</v>
      </c>
      <c r="S436">
        <f ca="1">IFERROR(ROUNDUP(I436*Admin!$AE$4,0),"FKU")</f>
        <v>985</v>
      </c>
      <c r="T436">
        <f ca="1">IFERROR(ROUNDUP(J436*Admin!$AE$4,0),"FKU")</f>
        <v>1094</v>
      </c>
      <c r="U436">
        <f ca="1">IFERROR(ROUNDUP(K436*Admin!$AE$4,0),"FKU")</f>
        <v>1365</v>
      </c>
      <c r="V436" t="str">
        <f>IFERROR(ROUNDUP(L436*Avropsmottagare!$G$4,0),"FKU")</f>
        <v>FKU</v>
      </c>
      <c r="W436">
        <f t="shared" si="14"/>
        <v>0</v>
      </c>
    </row>
    <row r="437" spans="1:23" x14ac:dyDescent="0.35">
      <c r="A437" t="s">
        <v>124</v>
      </c>
      <c r="B437" t="s">
        <v>69</v>
      </c>
      <c r="C437" t="s">
        <v>5</v>
      </c>
      <c r="D437" t="s">
        <v>36</v>
      </c>
      <c r="G437" t="s">
        <v>108</v>
      </c>
      <c r="H437">
        <v>800</v>
      </c>
      <c r="I437">
        <v>888</v>
      </c>
      <c r="J437">
        <v>986</v>
      </c>
      <c r="K437">
        <v>1231</v>
      </c>
      <c r="L437" t="s">
        <v>37</v>
      </c>
      <c r="Q437" t="str">
        <f t="shared" si="13"/>
        <v>Combitech AktiebolagE1.4 Hållbarhetsstrateg inom IT</v>
      </c>
      <c r="R437">
        <f ca="1">IFERROR(ROUNDUP(H437*Admin!$AE$4,0),"FKU")</f>
        <v>887</v>
      </c>
      <c r="S437">
        <f ca="1">IFERROR(ROUNDUP(I437*Admin!$AE$4,0),"FKU")</f>
        <v>985</v>
      </c>
      <c r="T437">
        <f ca="1">IFERROR(ROUNDUP(J437*Admin!$AE$4,0),"FKU")</f>
        <v>1094</v>
      </c>
      <c r="U437">
        <f ca="1">IFERROR(ROUNDUP(K437*Admin!$AE$4,0),"FKU")</f>
        <v>1365</v>
      </c>
      <c r="V437" t="str">
        <f>IFERROR(ROUNDUP(L437*Avropsmottagare!$G$4,0),"FKU")</f>
        <v>FKU</v>
      </c>
      <c r="W437">
        <f t="shared" si="14"/>
        <v>0</v>
      </c>
    </row>
    <row r="438" spans="1:23" x14ac:dyDescent="0.35">
      <c r="A438" t="s">
        <v>124</v>
      </c>
      <c r="B438" t="s">
        <v>69</v>
      </c>
      <c r="C438" t="s">
        <v>5</v>
      </c>
      <c r="D438" t="s">
        <v>38</v>
      </c>
      <c r="G438" t="s">
        <v>10</v>
      </c>
      <c r="H438">
        <v>783</v>
      </c>
      <c r="I438">
        <v>870</v>
      </c>
      <c r="J438">
        <v>966</v>
      </c>
      <c r="K438">
        <v>1116</v>
      </c>
      <c r="L438" t="s">
        <v>37</v>
      </c>
      <c r="Q438" t="str">
        <f t="shared" si="13"/>
        <v>Combitech AktiebolagE2.1 Projektledare</v>
      </c>
      <c r="R438">
        <f ca="1">IFERROR(ROUNDUP(H438*Admin!$AE$4,0),"FKU")</f>
        <v>869</v>
      </c>
      <c r="S438">
        <f ca="1">IFERROR(ROUNDUP(I438*Admin!$AE$4,0),"FKU")</f>
        <v>965</v>
      </c>
      <c r="T438">
        <f ca="1">IFERROR(ROUNDUP(J438*Admin!$AE$4,0),"FKU")</f>
        <v>1071</v>
      </c>
      <c r="U438">
        <f ca="1">IFERROR(ROUNDUP(K438*Admin!$AE$4,0),"FKU")</f>
        <v>1238</v>
      </c>
      <c r="V438" t="str">
        <f>IFERROR(ROUNDUP(L438*Avropsmottagare!$G$4,0),"FKU")</f>
        <v>FKU</v>
      </c>
      <c r="W438">
        <f t="shared" si="14"/>
        <v>0</v>
      </c>
    </row>
    <row r="439" spans="1:23" x14ac:dyDescent="0.35">
      <c r="A439" t="s">
        <v>124</v>
      </c>
      <c r="B439" t="s">
        <v>69</v>
      </c>
      <c r="C439" t="s">
        <v>5</v>
      </c>
      <c r="D439" t="s">
        <v>38</v>
      </c>
      <c r="G439" t="s">
        <v>11</v>
      </c>
      <c r="H439">
        <v>783</v>
      </c>
      <c r="I439">
        <v>870</v>
      </c>
      <c r="J439">
        <v>966</v>
      </c>
      <c r="K439">
        <v>1116</v>
      </c>
      <c r="L439" t="s">
        <v>37</v>
      </c>
      <c r="Q439" t="str">
        <f t="shared" si="13"/>
        <v>Combitech AktiebolagE2.2 Teknisk projektledare</v>
      </c>
      <c r="R439">
        <f ca="1">IFERROR(ROUNDUP(H439*Admin!$AE$4,0),"FKU")</f>
        <v>869</v>
      </c>
      <c r="S439">
        <f ca="1">IFERROR(ROUNDUP(I439*Admin!$AE$4,0),"FKU")</f>
        <v>965</v>
      </c>
      <c r="T439">
        <f ca="1">IFERROR(ROUNDUP(J439*Admin!$AE$4,0),"FKU")</f>
        <v>1071</v>
      </c>
      <c r="U439">
        <f ca="1">IFERROR(ROUNDUP(K439*Admin!$AE$4,0),"FKU")</f>
        <v>1238</v>
      </c>
      <c r="V439" t="str">
        <f>IFERROR(ROUNDUP(L439*Avropsmottagare!$G$4,0),"FKU")</f>
        <v>FKU</v>
      </c>
      <c r="W439">
        <f t="shared" si="14"/>
        <v>0</v>
      </c>
    </row>
    <row r="440" spans="1:23" x14ac:dyDescent="0.35">
      <c r="A440" t="s">
        <v>124</v>
      </c>
      <c r="B440" t="s">
        <v>69</v>
      </c>
      <c r="C440" t="s">
        <v>5</v>
      </c>
      <c r="D440" t="s">
        <v>38</v>
      </c>
      <c r="G440" t="s">
        <v>109</v>
      </c>
      <c r="H440">
        <v>783</v>
      </c>
      <c r="I440">
        <v>870</v>
      </c>
      <c r="J440">
        <v>966</v>
      </c>
      <c r="K440">
        <v>1116</v>
      </c>
      <c r="L440" t="s">
        <v>37</v>
      </c>
      <c r="Q440" t="str">
        <f t="shared" si="13"/>
        <v>Combitech AktiebolagE2.3 Förändringsledare</v>
      </c>
      <c r="R440">
        <f ca="1">IFERROR(ROUNDUP(H440*Admin!$AE$4,0),"FKU")</f>
        <v>869</v>
      </c>
      <c r="S440">
        <f ca="1">IFERROR(ROUNDUP(I440*Admin!$AE$4,0),"FKU")</f>
        <v>965</v>
      </c>
      <c r="T440">
        <f ca="1">IFERROR(ROUNDUP(J440*Admin!$AE$4,0),"FKU")</f>
        <v>1071</v>
      </c>
      <c r="U440">
        <f ca="1">IFERROR(ROUNDUP(K440*Admin!$AE$4,0),"FKU")</f>
        <v>1238</v>
      </c>
      <c r="V440" t="str">
        <f>IFERROR(ROUNDUP(L440*Avropsmottagare!$G$4,0),"FKU")</f>
        <v>FKU</v>
      </c>
      <c r="W440">
        <f t="shared" si="14"/>
        <v>0</v>
      </c>
    </row>
    <row r="441" spans="1:23" x14ac:dyDescent="0.35">
      <c r="A441" t="s">
        <v>124</v>
      </c>
      <c r="B441" t="s">
        <v>69</v>
      </c>
      <c r="C441" t="s">
        <v>5</v>
      </c>
      <c r="D441" t="s">
        <v>38</v>
      </c>
      <c r="G441" t="s">
        <v>110</v>
      </c>
      <c r="H441">
        <v>783</v>
      </c>
      <c r="I441">
        <v>870</v>
      </c>
      <c r="J441">
        <v>966</v>
      </c>
      <c r="K441">
        <v>1116</v>
      </c>
      <c r="L441" t="s">
        <v>37</v>
      </c>
      <c r="Q441" t="str">
        <f t="shared" si="13"/>
        <v>Combitech AktiebolagE2.4 IT-controller/Compliance manager</v>
      </c>
      <c r="R441">
        <f ca="1">IFERROR(ROUNDUP(H441*Admin!$AE$4,0),"FKU")</f>
        <v>869</v>
      </c>
      <c r="S441">
        <f ca="1">IFERROR(ROUNDUP(I441*Admin!$AE$4,0),"FKU")</f>
        <v>965</v>
      </c>
      <c r="T441">
        <f ca="1">IFERROR(ROUNDUP(J441*Admin!$AE$4,0),"FKU")</f>
        <v>1071</v>
      </c>
      <c r="U441">
        <f ca="1">IFERROR(ROUNDUP(K441*Admin!$AE$4,0),"FKU")</f>
        <v>1238</v>
      </c>
      <c r="V441" t="str">
        <f>IFERROR(ROUNDUP(L441*Avropsmottagare!$G$4,0),"FKU")</f>
        <v>FKU</v>
      </c>
      <c r="W441">
        <f t="shared" si="14"/>
        <v>0</v>
      </c>
    </row>
    <row r="442" spans="1:23" x14ac:dyDescent="0.35">
      <c r="A442" t="s">
        <v>124</v>
      </c>
      <c r="B442" t="s">
        <v>69</v>
      </c>
      <c r="C442" t="s">
        <v>5</v>
      </c>
      <c r="D442" t="s">
        <v>39</v>
      </c>
      <c r="G442" t="s">
        <v>111</v>
      </c>
      <c r="H442">
        <v>702</v>
      </c>
      <c r="I442">
        <v>780</v>
      </c>
      <c r="J442">
        <v>866</v>
      </c>
      <c r="K442">
        <v>976</v>
      </c>
      <c r="L442" t="s">
        <v>37</v>
      </c>
      <c r="Q442" t="str">
        <f t="shared" si="13"/>
        <v>Combitech AktiebolagE3.1 Systemutvecklare/Systemintegratör</v>
      </c>
      <c r="R442">
        <f ca="1">IFERROR(ROUNDUP(H442*Admin!$AE$4,0),"FKU")</f>
        <v>779</v>
      </c>
      <c r="S442">
        <f ca="1">IFERROR(ROUNDUP(I442*Admin!$AE$4,0),"FKU")</f>
        <v>865</v>
      </c>
      <c r="T442">
        <f ca="1">IFERROR(ROUNDUP(J442*Admin!$AE$4,0),"FKU")</f>
        <v>961</v>
      </c>
      <c r="U442">
        <f ca="1">IFERROR(ROUNDUP(K442*Admin!$AE$4,0),"FKU")</f>
        <v>1083</v>
      </c>
      <c r="V442" t="str">
        <f>IFERROR(ROUNDUP(L442*Avropsmottagare!$G$4,0),"FKU")</f>
        <v>FKU</v>
      </c>
      <c r="W442">
        <f t="shared" si="14"/>
        <v>0</v>
      </c>
    </row>
    <row r="443" spans="1:23" x14ac:dyDescent="0.35">
      <c r="A443" t="s">
        <v>124</v>
      </c>
      <c r="B443" t="s">
        <v>69</v>
      </c>
      <c r="C443" t="s">
        <v>5</v>
      </c>
      <c r="D443" t="s">
        <v>39</v>
      </c>
      <c r="G443" t="s">
        <v>112</v>
      </c>
      <c r="H443">
        <v>702</v>
      </c>
      <c r="I443">
        <v>780</v>
      </c>
      <c r="J443">
        <v>866</v>
      </c>
      <c r="K443">
        <v>976</v>
      </c>
      <c r="L443" t="s">
        <v>37</v>
      </c>
      <c r="Q443" t="str">
        <f t="shared" si="13"/>
        <v>Combitech AktiebolagE3.2 Systemförvaltare</v>
      </c>
      <c r="R443">
        <f ca="1">IFERROR(ROUNDUP(H443*Admin!$AE$4,0),"FKU")</f>
        <v>779</v>
      </c>
      <c r="S443">
        <f ca="1">IFERROR(ROUNDUP(I443*Admin!$AE$4,0),"FKU")</f>
        <v>865</v>
      </c>
      <c r="T443">
        <f ca="1">IFERROR(ROUNDUP(J443*Admin!$AE$4,0),"FKU")</f>
        <v>961</v>
      </c>
      <c r="U443">
        <f ca="1">IFERROR(ROUNDUP(K443*Admin!$AE$4,0),"FKU")</f>
        <v>1083</v>
      </c>
      <c r="V443" t="str">
        <f>IFERROR(ROUNDUP(L443*Avropsmottagare!$G$4,0),"FKU")</f>
        <v>FKU</v>
      </c>
      <c r="W443">
        <f t="shared" si="14"/>
        <v>0</v>
      </c>
    </row>
    <row r="444" spans="1:23" x14ac:dyDescent="0.35">
      <c r="A444" t="s">
        <v>124</v>
      </c>
      <c r="B444" t="s">
        <v>69</v>
      </c>
      <c r="C444" t="s">
        <v>5</v>
      </c>
      <c r="D444" t="s">
        <v>39</v>
      </c>
      <c r="G444" t="s">
        <v>12</v>
      </c>
      <c r="H444">
        <v>702</v>
      </c>
      <c r="I444">
        <v>780</v>
      </c>
      <c r="J444">
        <v>866</v>
      </c>
      <c r="K444">
        <v>976</v>
      </c>
      <c r="L444" t="s">
        <v>37</v>
      </c>
      <c r="Q444" t="str">
        <f t="shared" si="13"/>
        <v>Combitech AktiebolagE3.3 Tekniker</v>
      </c>
      <c r="R444">
        <f ca="1">IFERROR(ROUNDUP(H444*Admin!$AE$4,0),"FKU")</f>
        <v>779</v>
      </c>
      <c r="S444">
        <f ca="1">IFERROR(ROUNDUP(I444*Admin!$AE$4,0),"FKU")</f>
        <v>865</v>
      </c>
      <c r="T444">
        <f ca="1">IFERROR(ROUNDUP(J444*Admin!$AE$4,0),"FKU")</f>
        <v>961</v>
      </c>
      <c r="U444">
        <f ca="1">IFERROR(ROUNDUP(K444*Admin!$AE$4,0),"FKU")</f>
        <v>1083</v>
      </c>
      <c r="V444" t="str">
        <f>IFERROR(ROUNDUP(L444*Avropsmottagare!$G$4,0),"FKU")</f>
        <v>FKU</v>
      </c>
      <c r="W444">
        <f t="shared" si="14"/>
        <v>0</v>
      </c>
    </row>
    <row r="445" spans="1:23" x14ac:dyDescent="0.35">
      <c r="A445" t="s">
        <v>124</v>
      </c>
      <c r="B445" t="s">
        <v>69</v>
      </c>
      <c r="C445" t="s">
        <v>5</v>
      </c>
      <c r="D445" t="s">
        <v>39</v>
      </c>
      <c r="G445" t="s">
        <v>13</v>
      </c>
      <c r="H445">
        <v>702</v>
      </c>
      <c r="I445">
        <v>780</v>
      </c>
      <c r="J445">
        <v>866</v>
      </c>
      <c r="K445">
        <v>976</v>
      </c>
      <c r="L445" t="s">
        <v>37</v>
      </c>
      <c r="Q445" t="str">
        <f t="shared" si="13"/>
        <v>Combitech AktiebolagE3.4 Testare</v>
      </c>
      <c r="R445">
        <f ca="1">IFERROR(ROUNDUP(H445*Admin!$AE$4,0),"FKU")</f>
        <v>779</v>
      </c>
      <c r="S445">
        <f ca="1">IFERROR(ROUNDUP(I445*Admin!$AE$4,0),"FKU")</f>
        <v>865</v>
      </c>
      <c r="T445">
        <f ca="1">IFERROR(ROUNDUP(J445*Admin!$AE$4,0),"FKU")</f>
        <v>961</v>
      </c>
      <c r="U445">
        <f ca="1">IFERROR(ROUNDUP(K445*Admin!$AE$4,0),"FKU")</f>
        <v>1083</v>
      </c>
      <c r="V445" t="str">
        <f>IFERROR(ROUNDUP(L445*Avropsmottagare!$G$4,0),"FKU")</f>
        <v>FKU</v>
      </c>
      <c r="W445">
        <f t="shared" si="14"/>
        <v>0</v>
      </c>
    </row>
    <row r="446" spans="1:23" x14ac:dyDescent="0.35">
      <c r="A446" t="s">
        <v>124</v>
      </c>
      <c r="B446" t="s">
        <v>69</v>
      </c>
      <c r="C446" t="s">
        <v>5</v>
      </c>
      <c r="D446" t="s">
        <v>113</v>
      </c>
      <c r="G446" t="s">
        <v>40</v>
      </c>
      <c r="H446">
        <v>779</v>
      </c>
      <c r="I446">
        <v>865</v>
      </c>
      <c r="J446">
        <v>961</v>
      </c>
      <c r="K446">
        <v>1226</v>
      </c>
      <c r="L446" t="s">
        <v>37</v>
      </c>
      <c r="Q446" t="str">
        <f t="shared" si="13"/>
        <v>Combitech AktiebolagE4.1 Enterprisearkitekt</v>
      </c>
      <c r="R446">
        <f ca="1">IFERROR(ROUNDUP(H446*Admin!$AE$4,0),"FKU")</f>
        <v>864</v>
      </c>
      <c r="S446">
        <f ca="1">IFERROR(ROUNDUP(I446*Admin!$AE$4,0),"FKU")</f>
        <v>959</v>
      </c>
      <c r="T446">
        <f ca="1">IFERROR(ROUNDUP(J446*Admin!$AE$4,0),"FKU")</f>
        <v>1066</v>
      </c>
      <c r="U446">
        <f ca="1">IFERROR(ROUNDUP(K446*Admin!$AE$4,0),"FKU")</f>
        <v>1360</v>
      </c>
      <c r="V446" t="str">
        <f>IFERROR(ROUNDUP(L446*Avropsmottagare!$G$4,0),"FKU")</f>
        <v>FKU</v>
      </c>
      <c r="W446">
        <f t="shared" si="14"/>
        <v>0</v>
      </c>
    </row>
    <row r="447" spans="1:23" x14ac:dyDescent="0.35">
      <c r="A447" t="s">
        <v>124</v>
      </c>
      <c r="B447" t="s">
        <v>69</v>
      </c>
      <c r="C447" t="s">
        <v>5</v>
      </c>
      <c r="D447" t="s">
        <v>113</v>
      </c>
      <c r="G447" t="s">
        <v>41</v>
      </c>
      <c r="H447">
        <v>779</v>
      </c>
      <c r="I447">
        <v>865</v>
      </c>
      <c r="J447">
        <v>961</v>
      </c>
      <c r="K447">
        <v>1226</v>
      </c>
      <c r="L447" t="s">
        <v>37</v>
      </c>
      <c r="Q447" t="str">
        <f t="shared" si="13"/>
        <v>Combitech AktiebolagE4.2 Verksamhetsarkitekt</v>
      </c>
      <c r="R447">
        <f ca="1">IFERROR(ROUNDUP(H447*Admin!$AE$4,0),"FKU")</f>
        <v>864</v>
      </c>
      <c r="S447">
        <f ca="1">IFERROR(ROUNDUP(I447*Admin!$AE$4,0),"FKU")</f>
        <v>959</v>
      </c>
      <c r="T447">
        <f ca="1">IFERROR(ROUNDUP(J447*Admin!$AE$4,0),"FKU")</f>
        <v>1066</v>
      </c>
      <c r="U447">
        <f ca="1">IFERROR(ROUNDUP(K447*Admin!$AE$4,0),"FKU")</f>
        <v>1360</v>
      </c>
      <c r="V447" t="str">
        <f>IFERROR(ROUNDUP(L447*Avropsmottagare!$G$4,0),"FKU")</f>
        <v>FKU</v>
      </c>
      <c r="W447">
        <f t="shared" si="14"/>
        <v>0</v>
      </c>
    </row>
    <row r="448" spans="1:23" x14ac:dyDescent="0.35">
      <c r="A448" t="s">
        <v>124</v>
      </c>
      <c r="B448" t="s">
        <v>69</v>
      </c>
      <c r="C448" t="s">
        <v>5</v>
      </c>
      <c r="D448" t="s">
        <v>113</v>
      </c>
      <c r="G448" t="s">
        <v>42</v>
      </c>
      <c r="H448">
        <v>779</v>
      </c>
      <c r="I448">
        <v>865</v>
      </c>
      <c r="J448">
        <v>961</v>
      </c>
      <c r="K448">
        <v>1226</v>
      </c>
      <c r="L448" t="s">
        <v>37</v>
      </c>
      <c r="Q448" t="str">
        <f t="shared" si="13"/>
        <v>Combitech AktiebolagE4.3 Lösningsarkitekt</v>
      </c>
      <c r="R448">
        <f ca="1">IFERROR(ROUNDUP(H448*Admin!$AE$4,0),"FKU")</f>
        <v>864</v>
      </c>
      <c r="S448">
        <f ca="1">IFERROR(ROUNDUP(I448*Admin!$AE$4,0),"FKU")</f>
        <v>959</v>
      </c>
      <c r="T448">
        <f ca="1">IFERROR(ROUNDUP(J448*Admin!$AE$4,0),"FKU")</f>
        <v>1066</v>
      </c>
      <c r="U448">
        <f ca="1">IFERROR(ROUNDUP(K448*Admin!$AE$4,0),"FKU")</f>
        <v>1360</v>
      </c>
      <c r="V448" t="str">
        <f>IFERROR(ROUNDUP(L448*Avropsmottagare!$G$4,0),"FKU")</f>
        <v>FKU</v>
      </c>
      <c r="W448">
        <f t="shared" si="14"/>
        <v>0</v>
      </c>
    </row>
    <row r="449" spans="1:23" x14ac:dyDescent="0.35">
      <c r="A449" t="s">
        <v>124</v>
      </c>
      <c r="B449" t="s">
        <v>69</v>
      </c>
      <c r="C449" t="s">
        <v>5</v>
      </c>
      <c r="D449" t="s">
        <v>113</v>
      </c>
      <c r="G449" t="s">
        <v>43</v>
      </c>
      <c r="H449">
        <v>779</v>
      </c>
      <c r="I449">
        <v>865</v>
      </c>
      <c r="J449">
        <v>961</v>
      </c>
      <c r="K449">
        <v>1226</v>
      </c>
      <c r="L449" t="s">
        <v>37</v>
      </c>
      <c r="Q449" t="str">
        <f t="shared" si="13"/>
        <v>Combitech AktiebolagE4.4 Mjukvaruarkitekt</v>
      </c>
      <c r="R449">
        <f ca="1">IFERROR(ROUNDUP(H449*Admin!$AE$4,0),"FKU")</f>
        <v>864</v>
      </c>
      <c r="S449">
        <f ca="1">IFERROR(ROUNDUP(I449*Admin!$AE$4,0),"FKU")</f>
        <v>959</v>
      </c>
      <c r="T449">
        <f ca="1">IFERROR(ROUNDUP(J449*Admin!$AE$4,0),"FKU")</f>
        <v>1066</v>
      </c>
      <c r="U449">
        <f ca="1">IFERROR(ROUNDUP(K449*Admin!$AE$4,0),"FKU")</f>
        <v>1360</v>
      </c>
      <c r="V449" t="str">
        <f>IFERROR(ROUNDUP(L449*Avropsmottagare!$G$4,0),"FKU")</f>
        <v>FKU</v>
      </c>
      <c r="W449">
        <f t="shared" si="14"/>
        <v>0</v>
      </c>
    </row>
    <row r="450" spans="1:23" x14ac:dyDescent="0.35">
      <c r="A450" t="s">
        <v>124</v>
      </c>
      <c r="B450" t="s">
        <v>69</v>
      </c>
      <c r="C450" t="s">
        <v>5</v>
      </c>
      <c r="D450" t="s">
        <v>113</v>
      </c>
      <c r="G450" t="s">
        <v>44</v>
      </c>
      <c r="H450">
        <v>779</v>
      </c>
      <c r="I450">
        <v>865</v>
      </c>
      <c r="J450">
        <v>961</v>
      </c>
      <c r="K450">
        <v>1226</v>
      </c>
      <c r="L450" t="s">
        <v>37</v>
      </c>
      <c r="Q450" t="str">
        <f t="shared" si="13"/>
        <v>Combitech AktiebolagE4.5 Infrastrukturarkitekt</v>
      </c>
      <c r="R450">
        <f ca="1">IFERROR(ROUNDUP(H450*Admin!$AE$4,0),"FKU")</f>
        <v>864</v>
      </c>
      <c r="S450">
        <f ca="1">IFERROR(ROUNDUP(I450*Admin!$AE$4,0),"FKU")</f>
        <v>959</v>
      </c>
      <c r="T450">
        <f ca="1">IFERROR(ROUNDUP(J450*Admin!$AE$4,0),"FKU")</f>
        <v>1066</v>
      </c>
      <c r="U450">
        <f ca="1">IFERROR(ROUNDUP(K450*Admin!$AE$4,0),"FKU")</f>
        <v>1360</v>
      </c>
      <c r="V450" t="str">
        <f>IFERROR(ROUNDUP(L450*Avropsmottagare!$G$4,0),"FKU")</f>
        <v>FKU</v>
      </c>
      <c r="W450">
        <f t="shared" si="14"/>
        <v>0</v>
      </c>
    </row>
    <row r="451" spans="1:23" x14ac:dyDescent="0.35">
      <c r="A451" t="s">
        <v>124</v>
      </c>
      <c r="B451" t="s">
        <v>69</v>
      </c>
      <c r="C451" t="s">
        <v>5</v>
      </c>
      <c r="D451" t="s">
        <v>114</v>
      </c>
      <c r="G451" t="s">
        <v>14</v>
      </c>
      <c r="H451">
        <v>909</v>
      </c>
      <c r="I451">
        <v>1009</v>
      </c>
      <c r="J451">
        <v>1121</v>
      </c>
      <c r="K451">
        <v>1206</v>
      </c>
      <c r="L451" t="s">
        <v>37</v>
      </c>
      <c r="Q451" t="str">
        <f t="shared" ref="Q451:Q514" si="15">$A451&amp;$C451&amp;$G451</f>
        <v>Combitech AktiebolagE5.1 Säkerhetsstrateg/Säkerhetsanalytiker</v>
      </c>
      <c r="R451">
        <f ca="1">IFERROR(ROUNDUP(H451*Admin!$AE$4,0),"FKU")</f>
        <v>1008</v>
      </c>
      <c r="S451">
        <f ca="1">IFERROR(ROUNDUP(I451*Admin!$AE$4,0),"FKU")</f>
        <v>1119</v>
      </c>
      <c r="T451">
        <f ca="1">IFERROR(ROUNDUP(J451*Admin!$AE$4,0),"FKU")</f>
        <v>1243</v>
      </c>
      <c r="U451">
        <f ca="1">IFERROR(ROUNDUP(K451*Admin!$AE$4,0),"FKU")</f>
        <v>1338</v>
      </c>
      <c r="V451" t="str">
        <f>IFERROR(ROUNDUP(L451*Avropsmottagare!$G$4,0),"FKU")</f>
        <v>FKU</v>
      </c>
      <c r="W451">
        <f t="shared" ref="W451:W514" si="16">M451/1000000</f>
        <v>0</v>
      </c>
    </row>
    <row r="452" spans="1:23" x14ac:dyDescent="0.35">
      <c r="A452" t="s">
        <v>124</v>
      </c>
      <c r="B452" t="s">
        <v>69</v>
      </c>
      <c r="C452" t="s">
        <v>5</v>
      </c>
      <c r="D452" t="s">
        <v>114</v>
      </c>
      <c r="G452" t="s">
        <v>115</v>
      </c>
      <c r="H452">
        <v>909</v>
      </c>
      <c r="I452">
        <v>1009</v>
      </c>
      <c r="J452">
        <v>1121</v>
      </c>
      <c r="K452">
        <v>1206</v>
      </c>
      <c r="L452" t="s">
        <v>37</v>
      </c>
      <c r="Q452" t="str">
        <f t="shared" si="15"/>
        <v>Combitech AktiebolagE5.2 Risk Manager</v>
      </c>
      <c r="R452">
        <f ca="1">IFERROR(ROUNDUP(H452*Admin!$AE$4,0),"FKU")</f>
        <v>1008</v>
      </c>
      <c r="S452">
        <f ca="1">IFERROR(ROUNDUP(I452*Admin!$AE$4,0),"FKU")</f>
        <v>1119</v>
      </c>
      <c r="T452">
        <f ca="1">IFERROR(ROUNDUP(J452*Admin!$AE$4,0),"FKU")</f>
        <v>1243</v>
      </c>
      <c r="U452">
        <f ca="1">IFERROR(ROUNDUP(K452*Admin!$AE$4,0),"FKU")</f>
        <v>1338</v>
      </c>
      <c r="V452" t="str">
        <f>IFERROR(ROUNDUP(L452*Avropsmottagare!$G$4,0),"FKU")</f>
        <v>FKU</v>
      </c>
      <c r="W452">
        <f t="shared" si="16"/>
        <v>0</v>
      </c>
    </row>
    <row r="453" spans="1:23" x14ac:dyDescent="0.35">
      <c r="A453" t="s">
        <v>124</v>
      </c>
      <c r="B453" t="s">
        <v>69</v>
      </c>
      <c r="C453" t="s">
        <v>5</v>
      </c>
      <c r="D453" t="s">
        <v>114</v>
      </c>
      <c r="G453" t="s">
        <v>15</v>
      </c>
      <c r="H453">
        <v>909</v>
      </c>
      <c r="I453">
        <v>1009</v>
      </c>
      <c r="J453">
        <v>1121</v>
      </c>
      <c r="K453">
        <v>1206</v>
      </c>
      <c r="L453" t="s">
        <v>37</v>
      </c>
      <c r="Q453" t="str">
        <f t="shared" si="15"/>
        <v>Combitech AktiebolagE5.3 Säkerhetstekniker</v>
      </c>
      <c r="R453">
        <f ca="1">IFERROR(ROUNDUP(H453*Admin!$AE$4,0),"FKU")</f>
        <v>1008</v>
      </c>
      <c r="S453">
        <f ca="1">IFERROR(ROUNDUP(I453*Admin!$AE$4,0),"FKU")</f>
        <v>1119</v>
      </c>
      <c r="T453">
        <f ca="1">IFERROR(ROUNDUP(J453*Admin!$AE$4,0),"FKU")</f>
        <v>1243</v>
      </c>
      <c r="U453">
        <f ca="1">IFERROR(ROUNDUP(K453*Admin!$AE$4,0),"FKU")</f>
        <v>1338</v>
      </c>
      <c r="V453" t="str">
        <f>IFERROR(ROUNDUP(L453*Avropsmottagare!$G$4,0),"FKU")</f>
        <v>FKU</v>
      </c>
      <c r="W453">
        <f t="shared" si="16"/>
        <v>0</v>
      </c>
    </row>
    <row r="454" spans="1:23" x14ac:dyDescent="0.35">
      <c r="A454" t="s">
        <v>124</v>
      </c>
      <c r="B454" t="s">
        <v>69</v>
      </c>
      <c r="C454" t="s">
        <v>5</v>
      </c>
      <c r="D454" t="s">
        <v>116</v>
      </c>
      <c r="G454" t="s">
        <v>45</v>
      </c>
      <c r="H454">
        <v>727</v>
      </c>
      <c r="I454">
        <v>807</v>
      </c>
      <c r="J454">
        <v>896</v>
      </c>
      <c r="K454">
        <v>976</v>
      </c>
      <c r="L454" t="s">
        <v>37</v>
      </c>
      <c r="Q454" t="str">
        <f t="shared" si="15"/>
        <v>Combitech AktiebolagE6.1 Webbstrateg</v>
      </c>
      <c r="R454">
        <f ca="1">IFERROR(ROUNDUP(H454*Admin!$AE$4,0),"FKU")</f>
        <v>806</v>
      </c>
      <c r="S454">
        <f ca="1">IFERROR(ROUNDUP(I454*Admin!$AE$4,0),"FKU")</f>
        <v>895</v>
      </c>
      <c r="T454">
        <f ca="1">IFERROR(ROUNDUP(J454*Admin!$AE$4,0),"FKU")</f>
        <v>994</v>
      </c>
      <c r="U454">
        <f ca="1">IFERROR(ROUNDUP(K454*Admin!$AE$4,0),"FKU")</f>
        <v>1083</v>
      </c>
      <c r="V454" t="str">
        <f>IFERROR(ROUNDUP(L454*Avropsmottagare!$G$4,0),"FKU")</f>
        <v>FKU</v>
      </c>
      <c r="W454">
        <f t="shared" si="16"/>
        <v>0</v>
      </c>
    </row>
    <row r="455" spans="1:23" x14ac:dyDescent="0.35">
      <c r="A455" t="s">
        <v>124</v>
      </c>
      <c r="B455" t="s">
        <v>69</v>
      </c>
      <c r="C455" t="s">
        <v>5</v>
      </c>
      <c r="D455" t="s">
        <v>116</v>
      </c>
      <c r="G455" t="s">
        <v>117</v>
      </c>
      <c r="H455">
        <v>727</v>
      </c>
      <c r="I455">
        <v>807</v>
      </c>
      <c r="J455">
        <v>896</v>
      </c>
      <c r="K455">
        <v>976</v>
      </c>
      <c r="L455" t="s">
        <v>37</v>
      </c>
      <c r="Q455" t="str">
        <f t="shared" si="15"/>
        <v>Combitech AktiebolagE6.2 Interaktionsdesigner/Tillgänglighetsexpert</v>
      </c>
      <c r="R455">
        <f ca="1">IFERROR(ROUNDUP(H455*Admin!$AE$4,0),"FKU")</f>
        <v>806</v>
      </c>
      <c r="S455">
        <f ca="1">IFERROR(ROUNDUP(I455*Admin!$AE$4,0),"FKU")</f>
        <v>895</v>
      </c>
      <c r="T455">
        <f ca="1">IFERROR(ROUNDUP(J455*Admin!$AE$4,0),"FKU")</f>
        <v>994</v>
      </c>
      <c r="U455">
        <f ca="1">IFERROR(ROUNDUP(K455*Admin!$AE$4,0),"FKU")</f>
        <v>1083</v>
      </c>
      <c r="V455" t="str">
        <f>IFERROR(ROUNDUP(L455*Avropsmottagare!$G$4,0),"FKU")</f>
        <v>FKU</v>
      </c>
      <c r="W455">
        <f t="shared" si="16"/>
        <v>0</v>
      </c>
    </row>
    <row r="456" spans="1:23" x14ac:dyDescent="0.35">
      <c r="A456" t="s">
        <v>124</v>
      </c>
      <c r="B456" t="s">
        <v>69</v>
      </c>
      <c r="C456" t="s">
        <v>5</v>
      </c>
      <c r="D456" t="s">
        <v>116</v>
      </c>
      <c r="G456" t="s">
        <v>16</v>
      </c>
      <c r="H456">
        <v>727</v>
      </c>
      <c r="I456">
        <v>807</v>
      </c>
      <c r="J456">
        <v>896</v>
      </c>
      <c r="K456">
        <v>976</v>
      </c>
      <c r="L456" t="s">
        <v>37</v>
      </c>
      <c r="Q456" t="str">
        <f t="shared" si="15"/>
        <v>Combitech AktiebolagE6.3 Grafisk formgivare</v>
      </c>
      <c r="R456">
        <f ca="1">IFERROR(ROUNDUP(H456*Admin!$AE$4,0),"FKU")</f>
        <v>806</v>
      </c>
      <c r="S456">
        <f ca="1">IFERROR(ROUNDUP(I456*Admin!$AE$4,0),"FKU")</f>
        <v>895</v>
      </c>
      <c r="T456">
        <f ca="1">IFERROR(ROUNDUP(J456*Admin!$AE$4,0),"FKU")</f>
        <v>994</v>
      </c>
      <c r="U456">
        <f ca="1">IFERROR(ROUNDUP(K456*Admin!$AE$4,0),"FKU")</f>
        <v>1083</v>
      </c>
      <c r="V456" t="str">
        <f>IFERROR(ROUNDUP(L456*Avropsmottagare!$G$4,0),"FKU")</f>
        <v>FKU</v>
      </c>
      <c r="W456">
        <f t="shared" si="16"/>
        <v>0</v>
      </c>
    </row>
    <row r="457" spans="1:23" x14ac:dyDescent="0.35">
      <c r="A457" t="s">
        <v>124</v>
      </c>
      <c r="B457" t="s">
        <v>69</v>
      </c>
      <c r="C457" t="s">
        <v>5</v>
      </c>
      <c r="D457" t="s">
        <v>46</v>
      </c>
      <c r="G457" t="s">
        <v>47</v>
      </c>
      <c r="H457">
        <v>672</v>
      </c>
      <c r="I457">
        <v>746</v>
      </c>
      <c r="J457">
        <v>852</v>
      </c>
      <c r="K457">
        <v>906</v>
      </c>
      <c r="L457" t="s">
        <v>37</v>
      </c>
      <c r="Q457" t="str">
        <f t="shared" si="15"/>
        <v>Combitech AktiebolagE7.1 Teknikstöd – på plats</v>
      </c>
      <c r="R457">
        <f ca="1">IFERROR(ROUNDUP(H457*Admin!$AE$4,0),"FKU")</f>
        <v>746</v>
      </c>
      <c r="S457">
        <f ca="1">IFERROR(ROUNDUP(I457*Admin!$AE$4,0),"FKU")</f>
        <v>828</v>
      </c>
      <c r="T457">
        <f ca="1">IFERROR(ROUNDUP(J457*Admin!$AE$4,0),"FKU")</f>
        <v>945</v>
      </c>
      <c r="U457">
        <f ca="1">IFERROR(ROUNDUP(K457*Admin!$AE$4,0),"FKU")</f>
        <v>1005</v>
      </c>
      <c r="V457" t="str">
        <f>IFERROR(ROUNDUP(L457*Avropsmottagare!$G$4,0),"FKU")</f>
        <v>FKU</v>
      </c>
      <c r="W457">
        <f t="shared" si="16"/>
        <v>0</v>
      </c>
    </row>
    <row r="458" spans="1:23" x14ac:dyDescent="0.35">
      <c r="A458" t="s">
        <v>124</v>
      </c>
      <c r="B458" t="s">
        <v>69</v>
      </c>
      <c r="C458" t="s">
        <v>7</v>
      </c>
      <c r="D458" t="s">
        <v>36</v>
      </c>
      <c r="G458" t="s">
        <v>9</v>
      </c>
      <c r="H458">
        <v>779</v>
      </c>
      <c r="I458">
        <v>865</v>
      </c>
      <c r="J458">
        <v>961</v>
      </c>
      <c r="K458">
        <v>1226</v>
      </c>
      <c r="L458" t="s">
        <v>37</v>
      </c>
      <c r="Q458" t="str">
        <f t="shared" si="15"/>
        <v>Combitech AktiebolagG1.1 IT- eller Digitaliseringsstrateg</v>
      </c>
      <c r="R458">
        <f ca="1">IFERROR(ROUNDUP(H458*Admin!$AE$4,0),"FKU")</f>
        <v>864</v>
      </c>
      <c r="S458">
        <f ca="1">IFERROR(ROUNDUP(I458*Admin!$AE$4,0),"FKU")</f>
        <v>959</v>
      </c>
      <c r="T458">
        <f ca="1">IFERROR(ROUNDUP(J458*Admin!$AE$4,0),"FKU")</f>
        <v>1066</v>
      </c>
      <c r="U458">
        <f ca="1">IFERROR(ROUNDUP(K458*Admin!$AE$4,0),"FKU")</f>
        <v>1360</v>
      </c>
      <c r="V458" t="str">
        <f>IFERROR(ROUNDUP(L458*Avropsmottagare!$G$4,0),"FKU")</f>
        <v>FKU</v>
      </c>
      <c r="W458">
        <f t="shared" si="16"/>
        <v>0</v>
      </c>
    </row>
    <row r="459" spans="1:23" x14ac:dyDescent="0.35">
      <c r="A459" t="s">
        <v>124</v>
      </c>
      <c r="B459" t="s">
        <v>69</v>
      </c>
      <c r="C459" t="s">
        <v>7</v>
      </c>
      <c r="D459" t="s">
        <v>36</v>
      </c>
      <c r="G459" t="s">
        <v>106</v>
      </c>
      <c r="H459">
        <v>779</v>
      </c>
      <c r="I459">
        <v>865</v>
      </c>
      <c r="J459">
        <v>961</v>
      </c>
      <c r="K459">
        <v>1226</v>
      </c>
      <c r="L459" t="s">
        <v>37</v>
      </c>
      <c r="Q459" t="str">
        <f t="shared" si="15"/>
        <v>Combitech AktiebolagG1.2 Modelleringsledare/Kravanalytiker</v>
      </c>
      <c r="R459">
        <f ca="1">IFERROR(ROUNDUP(H459*Admin!$AE$4,0),"FKU")</f>
        <v>864</v>
      </c>
      <c r="S459">
        <f ca="1">IFERROR(ROUNDUP(I459*Admin!$AE$4,0),"FKU")</f>
        <v>959</v>
      </c>
      <c r="T459">
        <f ca="1">IFERROR(ROUNDUP(J459*Admin!$AE$4,0),"FKU")</f>
        <v>1066</v>
      </c>
      <c r="U459">
        <f ca="1">IFERROR(ROUNDUP(K459*Admin!$AE$4,0),"FKU")</f>
        <v>1360</v>
      </c>
      <c r="V459" t="str">
        <f>IFERROR(ROUNDUP(L459*Avropsmottagare!$G$4,0),"FKU")</f>
        <v>FKU</v>
      </c>
      <c r="W459">
        <f t="shared" si="16"/>
        <v>0</v>
      </c>
    </row>
    <row r="460" spans="1:23" x14ac:dyDescent="0.35">
      <c r="A460" t="s">
        <v>124</v>
      </c>
      <c r="B460" t="s">
        <v>69</v>
      </c>
      <c r="C460" t="s">
        <v>7</v>
      </c>
      <c r="D460" t="s">
        <v>36</v>
      </c>
      <c r="G460" t="s">
        <v>107</v>
      </c>
      <c r="H460">
        <v>779</v>
      </c>
      <c r="I460">
        <v>865</v>
      </c>
      <c r="J460">
        <v>961</v>
      </c>
      <c r="K460">
        <v>1226</v>
      </c>
      <c r="L460" t="s">
        <v>37</v>
      </c>
      <c r="Q460" t="str">
        <f t="shared" si="15"/>
        <v>Combitech AktiebolagG1.3 Metodstöd</v>
      </c>
      <c r="R460">
        <f ca="1">IFERROR(ROUNDUP(H460*Admin!$AE$4,0),"FKU")</f>
        <v>864</v>
      </c>
      <c r="S460">
        <f ca="1">IFERROR(ROUNDUP(I460*Admin!$AE$4,0),"FKU")</f>
        <v>959</v>
      </c>
      <c r="T460">
        <f ca="1">IFERROR(ROUNDUP(J460*Admin!$AE$4,0),"FKU")</f>
        <v>1066</v>
      </c>
      <c r="U460">
        <f ca="1">IFERROR(ROUNDUP(K460*Admin!$AE$4,0),"FKU")</f>
        <v>1360</v>
      </c>
      <c r="V460" t="str">
        <f>IFERROR(ROUNDUP(L460*Avropsmottagare!$G$4,0),"FKU")</f>
        <v>FKU</v>
      </c>
      <c r="W460">
        <f t="shared" si="16"/>
        <v>0</v>
      </c>
    </row>
    <row r="461" spans="1:23" x14ac:dyDescent="0.35">
      <c r="A461" t="s">
        <v>124</v>
      </c>
      <c r="B461" t="s">
        <v>69</v>
      </c>
      <c r="C461" t="s">
        <v>7</v>
      </c>
      <c r="D461" t="s">
        <v>36</v>
      </c>
      <c r="G461" t="s">
        <v>108</v>
      </c>
      <c r="H461">
        <v>779</v>
      </c>
      <c r="I461">
        <v>865</v>
      </c>
      <c r="J461">
        <v>961</v>
      </c>
      <c r="K461">
        <v>1226</v>
      </c>
      <c r="L461" t="s">
        <v>37</v>
      </c>
      <c r="Q461" t="str">
        <f t="shared" si="15"/>
        <v>Combitech AktiebolagG1.4 Hållbarhetsstrateg inom IT</v>
      </c>
      <c r="R461">
        <f ca="1">IFERROR(ROUNDUP(H461*Admin!$AE$4,0),"FKU")</f>
        <v>864</v>
      </c>
      <c r="S461">
        <f ca="1">IFERROR(ROUNDUP(I461*Admin!$AE$4,0),"FKU")</f>
        <v>959</v>
      </c>
      <c r="T461">
        <f ca="1">IFERROR(ROUNDUP(J461*Admin!$AE$4,0),"FKU")</f>
        <v>1066</v>
      </c>
      <c r="U461">
        <f ca="1">IFERROR(ROUNDUP(K461*Admin!$AE$4,0),"FKU")</f>
        <v>1360</v>
      </c>
      <c r="V461" t="str">
        <f>IFERROR(ROUNDUP(L461*Avropsmottagare!$G$4,0),"FKU")</f>
        <v>FKU</v>
      </c>
      <c r="W461">
        <f t="shared" si="16"/>
        <v>0</v>
      </c>
    </row>
    <row r="462" spans="1:23" x14ac:dyDescent="0.35">
      <c r="A462" t="s">
        <v>124</v>
      </c>
      <c r="B462" t="s">
        <v>69</v>
      </c>
      <c r="C462" t="s">
        <v>7</v>
      </c>
      <c r="D462" t="s">
        <v>38</v>
      </c>
      <c r="G462" t="s">
        <v>10</v>
      </c>
      <c r="H462">
        <v>779</v>
      </c>
      <c r="I462">
        <v>865</v>
      </c>
      <c r="J462">
        <v>961</v>
      </c>
      <c r="K462">
        <v>1116</v>
      </c>
      <c r="L462" t="s">
        <v>37</v>
      </c>
      <c r="Q462" t="str">
        <f t="shared" si="15"/>
        <v>Combitech AktiebolagG2.1 Projektledare</v>
      </c>
      <c r="R462">
        <f ca="1">IFERROR(ROUNDUP(H462*Admin!$AE$4,0),"FKU")</f>
        <v>864</v>
      </c>
      <c r="S462">
        <f ca="1">IFERROR(ROUNDUP(I462*Admin!$AE$4,0),"FKU")</f>
        <v>959</v>
      </c>
      <c r="T462">
        <f ca="1">IFERROR(ROUNDUP(J462*Admin!$AE$4,0),"FKU")</f>
        <v>1066</v>
      </c>
      <c r="U462">
        <f ca="1">IFERROR(ROUNDUP(K462*Admin!$AE$4,0),"FKU")</f>
        <v>1238</v>
      </c>
      <c r="V462" t="str">
        <f>IFERROR(ROUNDUP(L462*Avropsmottagare!$G$4,0),"FKU")</f>
        <v>FKU</v>
      </c>
      <c r="W462">
        <f t="shared" si="16"/>
        <v>0</v>
      </c>
    </row>
    <row r="463" spans="1:23" x14ac:dyDescent="0.35">
      <c r="A463" t="s">
        <v>124</v>
      </c>
      <c r="B463" t="s">
        <v>69</v>
      </c>
      <c r="C463" t="s">
        <v>7</v>
      </c>
      <c r="D463" t="s">
        <v>38</v>
      </c>
      <c r="G463" t="s">
        <v>11</v>
      </c>
      <c r="H463">
        <v>779</v>
      </c>
      <c r="I463">
        <v>865</v>
      </c>
      <c r="J463">
        <v>961</v>
      </c>
      <c r="K463">
        <v>1116</v>
      </c>
      <c r="L463" t="s">
        <v>37</v>
      </c>
      <c r="Q463" t="str">
        <f t="shared" si="15"/>
        <v>Combitech AktiebolagG2.2 Teknisk projektledare</v>
      </c>
      <c r="R463">
        <f ca="1">IFERROR(ROUNDUP(H463*Admin!$AE$4,0),"FKU")</f>
        <v>864</v>
      </c>
      <c r="S463">
        <f ca="1">IFERROR(ROUNDUP(I463*Admin!$AE$4,0),"FKU")</f>
        <v>959</v>
      </c>
      <c r="T463">
        <f ca="1">IFERROR(ROUNDUP(J463*Admin!$AE$4,0),"FKU")</f>
        <v>1066</v>
      </c>
      <c r="U463">
        <f ca="1">IFERROR(ROUNDUP(K463*Admin!$AE$4,0),"FKU")</f>
        <v>1238</v>
      </c>
      <c r="V463" t="str">
        <f>IFERROR(ROUNDUP(L463*Avropsmottagare!$G$4,0),"FKU")</f>
        <v>FKU</v>
      </c>
      <c r="W463">
        <f t="shared" si="16"/>
        <v>0</v>
      </c>
    </row>
    <row r="464" spans="1:23" x14ac:dyDescent="0.35">
      <c r="A464" t="s">
        <v>124</v>
      </c>
      <c r="B464" t="s">
        <v>69</v>
      </c>
      <c r="C464" t="s">
        <v>7</v>
      </c>
      <c r="D464" t="s">
        <v>38</v>
      </c>
      <c r="G464" t="s">
        <v>109</v>
      </c>
      <c r="H464">
        <v>779</v>
      </c>
      <c r="I464">
        <v>865</v>
      </c>
      <c r="J464">
        <v>961</v>
      </c>
      <c r="K464">
        <v>1116</v>
      </c>
      <c r="L464" t="s">
        <v>37</v>
      </c>
      <c r="Q464" t="str">
        <f t="shared" si="15"/>
        <v>Combitech AktiebolagG2.3 Förändringsledare</v>
      </c>
      <c r="R464">
        <f ca="1">IFERROR(ROUNDUP(H464*Admin!$AE$4,0),"FKU")</f>
        <v>864</v>
      </c>
      <c r="S464">
        <f ca="1">IFERROR(ROUNDUP(I464*Admin!$AE$4,0),"FKU")</f>
        <v>959</v>
      </c>
      <c r="T464">
        <f ca="1">IFERROR(ROUNDUP(J464*Admin!$AE$4,0),"FKU")</f>
        <v>1066</v>
      </c>
      <c r="U464">
        <f ca="1">IFERROR(ROUNDUP(K464*Admin!$AE$4,0),"FKU")</f>
        <v>1238</v>
      </c>
      <c r="V464" t="str">
        <f>IFERROR(ROUNDUP(L464*Avropsmottagare!$G$4,0),"FKU")</f>
        <v>FKU</v>
      </c>
      <c r="W464">
        <f t="shared" si="16"/>
        <v>0</v>
      </c>
    </row>
    <row r="465" spans="1:23" x14ac:dyDescent="0.35">
      <c r="A465" t="s">
        <v>124</v>
      </c>
      <c r="B465" t="s">
        <v>69</v>
      </c>
      <c r="C465" t="s">
        <v>7</v>
      </c>
      <c r="D465" t="s">
        <v>38</v>
      </c>
      <c r="G465" t="s">
        <v>110</v>
      </c>
      <c r="H465">
        <v>779</v>
      </c>
      <c r="I465">
        <v>865</v>
      </c>
      <c r="J465">
        <v>961</v>
      </c>
      <c r="K465">
        <v>1116</v>
      </c>
      <c r="L465" t="s">
        <v>37</v>
      </c>
      <c r="Q465" t="str">
        <f t="shared" si="15"/>
        <v>Combitech AktiebolagG2.4 IT-controller/Compliance manager</v>
      </c>
      <c r="R465">
        <f ca="1">IFERROR(ROUNDUP(H465*Admin!$AE$4,0),"FKU")</f>
        <v>864</v>
      </c>
      <c r="S465">
        <f ca="1">IFERROR(ROUNDUP(I465*Admin!$AE$4,0),"FKU")</f>
        <v>959</v>
      </c>
      <c r="T465">
        <f ca="1">IFERROR(ROUNDUP(J465*Admin!$AE$4,0),"FKU")</f>
        <v>1066</v>
      </c>
      <c r="U465">
        <f ca="1">IFERROR(ROUNDUP(K465*Admin!$AE$4,0),"FKU")</f>
        <v>1238</v>
      </c>
      <c r="V465" t="str">
        <f>IFERROR(ROUNDUP(L465*Avropsmottagare!$G$4,0),"FKU")</f>
        <v>FKU</v>
      </c>
      <c r="W465">
        <f t="shared" si="16"/>
        <v>0</v>
      </c>
    </row>
    <row r="466" spans="1:23" x14ac:dyDescent="0.35">
      <c r="A466" t="s">
        <v>124</v>
      </c>
      <c r="B466" t="s">
        <v>69</v>
      </c>
      <c r="C466" t="s">
        <v>7</v>
      </c>
      <c r="D466" t="s">
        <v>39</v>
      </c>
      <c r="G466" t="s">
        <v>111</v>
      </c>
      <c r="H466">
        <v>730</v>
      </c>
      <c r="I466">
        <v>811</v>
      </c>
      <c r="J466">
        <v>901</v>
      </c>
      <c r="K466">
        <v>1001</v>
      </c>
      <c r="L466" t="s">
        <v>37</v>
      </c>
      <c r="Q466" t="str">
        <f t="shared" si="15"/>
        <v>Combitech AktiebolagG3.1 Systemutvecklare/Systemintegratör</v>
      </c>
      <c r="R466">
        <f ca="1">IFERROR(ROUNDUP(H466*Admin!$AE$4,0),"FKU")</f>
        <v>810</v>
      </c>
      <c r="S466">
        <f ca="1">IFERROR(ROUNDUP(I466*Admin!$AE$4,0),"FKU")</f>
        <v>900</v>
      </c>
      <c r="T466">
        <f ca="1">IFERROR(ROUNDUP(J466*Admin!$AE$4,0),"FKU")</f>
        <v>999</v>
      </c>
      <c r="U466">
        <f ca="1">IFERROR(ROUNDUP(K466*Admin!$AE$4,0),"FKU")</f>
        <v>1110</v>
      </c>
      <c r="V466" t="str">
        <f>IFERROR(ROUNDUP(L466*Avropsmottagare!$G$4,0),"FKU")</f>
        <v>FKU</v>
      </c>
      <c r="W466">
        <f t="shared" si="16"/>
        <v>0</v>
      </c>
    </row>
    <row r="467" spans="1:23" x14ac:dyDescent="0.35">
      <c r="A467" t="s">
        <v>124</v>
      </c>
      <c r="B467" t="s">
        <v>69</v>
      </c>
      <c r="C467" t="s">
        <v>7</v>
      </c>
      <c r="D467" t="s">
        <v>39</v>
      </c>
      <c r="G467" t="s">
        <v>112</v>
      </c>
      <c r="H467">
        <v>730</v>
      </c>
      <c r="I467">
        <v>811</v>
      </c>
      <c r="J467">
        <v>901</v>
      </c>
      <c r="K467">
        <v>1001</v>
      </c>
      <c r="L467" t="s">
        <v>37</v>
      </c>
      <c r="Q467" t="str">
        <f t="shared" si="15"/>
        <v>Combitech AktiebolagG3.2 Systemförvaltare</v>
      </c>
      <c r="R467">
        <f ca="1">IFERROR(ROUNDUP(H467*Admin!$AE$4,0),"FKU")</f>
        <v>810</v>
      </c>
      <c r="S467">
        <f ca="1">IFERROR(ROUNDUP(I467*Admin!$AE$4,0),"FKU")</f>
        <v>900</v>
      </c>
      <c r="T467">
        <f ca="1">IFERROR(ROUNDUP(J467*Admin!$AE$4,0),"FKU")</f>
        <v>999</v>
      </c>
      <c r="U467">
        <f ca="1">IFERROR(ROUNDUP(K467*Admin!$AE$4,0),"FKU")</f>
        <v>1110</v>
      </c>
      <c r="V467" t="str">
        <f>IFERROR(ROUNDUP(L467*Avropsmottagare!$G$4,0),"FKU")</f>
        <v>FKU</v>
      </c>
      <c r="W467">
        <f t="shared" si="16"/>
        <v>0</v>
      </c>
    </row>
    <row r="468" spans="1:23" x14ac:dyDescent="0.35">
      <c r="A468" t="s">
        <v>124</v>
      </c>
      <c r="B468" t="s">
        <v>69</v>
      </c>
      <c r="C468" t="s">
        <v>7</v>
      </c>
      <c r="D468" t="s">
        <v>39</v>
      </c>
      <c r="G468" t="s">
        <v>12</v>
      </c>
      <c r="H468">
        <v>730</v>
      </c>
      <c r="I468">
        <v>811</v>
      </c>
      <c r="J468">
        <v>901</v>
      </c>
      <c r="K468">
        <v>1001</v>
      </c>
      <c r="L468" t="s">
        <v>37</v>
      </c>
      <c r="Q468" t="str">
        <f t="shared" si="15"/>
        <v>Combitech AktiebolagG3.3 Tekniker</v>
      </c>
      <c r="R468">
        <f ca="1">IFERROR(ROUNDUP(H468*Admin!$AE$4,0),"FKU")</f>
        <v>810</v>
      </c>
      <c r="S468">
        <f ca="1">IFERROR(ROUNDUP(I468*Admin!$AE$4,0),"FKU")</f>
        <v>900</v>
      </c>
      <c r="T468">
        <f ca="1">IFERROR(ROUNDUP(J468*Admin!$AE$4,0),"FKU")</f>
        <v>999</v>
      </c>
      <c r="U468">
        <f ca="1">IFERROR(ROUNDUP(K468*Admin!$AE$4,0),"FKU")</f>
        <v>1110</v>
      </c>
      <c r="V468" t="str">
        <f>IFERROR(ROUNDUP(L468*Avropsmottagare!$G$4,0),"FKU")</f>
        <v>FKU</v>
      </c>
      <c r="W468">
        <f t="shared" si="16"/>
        <v>0</v>
      </c>
    </row>
    <row r="469" spans="1:23" x14ac:dyDescent="0.35">
      <c r="A469" t="s">
        <v>124</v>
      </c>
      <c r="B469" t="s">
        <v>69</v>
      </c>
      <c r="C469" t="s">
        <v>7</v>
      </c>
      <c r="D469" t="s">
        <v>39</v>
      </c>
      <c r="G469" t="s">
        <v>13</v>
      </c>
      <c r="H469">
        <v>730</v>
      </c>
      <c r="I469">
        <v>811</v>
      </c>
      <c r="J469">
        <v>901</v>
      </c>
      <c r="K469">
        <v>1001</v>
      </c>
      <c r="L469" t="s">
        <v>37</v>
      </c>
      <c r="Q469" t="str">
        <f t="shared" si="15"/>
        <v>Combitech AktiebolagG3.4 Testare</v>
      </c>
      <c r="R469">
        <f ca="1">IFERROR(ROUNDUP(H469*Admin!$AE$4,0),"FKU")</f>
        <v>810</v>
      </c>
      <c r="S469">
        <f ca="1">IFERROR(ROUNDUP(I469*Admin!$AE$4,0),"FKU")</f>
        <v>900</v>
      </c>
      <c r="T469">
        <f ca="1">IFERROR(ROUNDUP(J469*Admin!$AE$4,0),"FKU")</f>
        <v>999</v>
      </c>
      <c r="U469">
        <f ca="1">IFERROR(ROUNDUP(K469*Admin!$AE$4,0),"FKU")</f>
        <v>1110</v>
      </c>
      <c r="V469" t="str">
        <f>IFERROR(ROUNDUP(L469*Avropsmottagare!$G$4,0),"FKU")</f>
        <v>FKU</v>
      </c>
      <c r="W469">
        <f t="shared" si="16"/>
        <v>0</v>
      </c>
    </row>
    <row r="470" spans="1:23" x14ac:dyDescent="0.35">
      <c r="A470" t="s">
        <v>124</v>
      </c>
      <c r="B470" t="s">
        <v>69</v>
      </c>
      <c r="C470" t="s">
        <v>7</v>
      </c>
      <c r="D470" t="s">
        <v>113</v>
      </c>
      <c r="G470" t="s">
        <v>40</v>
      </c>
      <c r="H470">
        <v>779</v>
      </c>
      <c r="I470">
        <v>865</v>
      </c>
      <c r="J470">
        <v>961</v>
      </c>
      <c r="K470">
        <v>1226</v>
      </c>
      <c r="L470" t="s">
        <v>37</v>
      </c>
      <c r="Q470" t="str">
        <f t="shared" si="15"/>
        <v>Combitech AktiebolagG4.1 Enterprisearkitekt</v>
      </c>
      <c r="R470">
        <f ca="1">IFERROR(ROUNDUP(H470*Admin!$AE$4,0),"FKU")</f>
        <v>864</v>
      </c>
      <c r="S470">
        <f ca="1">IFERROR(ROUNDUP(I470*Admin!$AE$4,0),"FKU")</f>
        <v>959</v>
      </c>
      <c r="T470">
        <f ca="1">IFERROR(ROUNDUP(J470*Admin!$AE$4,0),"FKU")</f>
        <v>1066</v>
      </c>
      <c r="U470">
        <f ca="1">IFERROR(ROUNDUP(K470*Admin!$AE$4,0),"FKU")</f>
        <v>1360</v>
      </c>
      <c r="V470" t="str">
        <f>IFERROR(ROUNDUP(L470*Avropsmottagare!$G$4,0),"FKU")</f>
        <v>FKU</v>
      </c>
      <c r="W470">
        <f t="shared" si="16"/>
        <v>0</v>
      </c>
    </row>
    <row r="471" spans="1:23" x14ac:dyDescent="0.35">
      <c r="A471" t="s">
        <v>124</v>
      </c>
      <c r="B471" t="s">
        <v>69</v>
      </c>
      <c r="C471" t="s">
        <v>7</v>
      </c>
      <c r="D471" t="s">
        <v>113</v>
      </c>
      <c r="G471" t="s">
        <v>41</v>
      </c>
      <c r="H471">
        <v>779</v>
      </c>
      <c r="I471">
        <v>865</v>
      </c>
      <c r="J471">
        <v>961</v>
      </c>
      <c r="K471">
        <v>1226</v>
      </c>
      <c r="L471" t="s">
        <v>37</v>
      </c>
      <c r="Q471" t="str">
        <f t="shared" si="15"/>
        <v>Combitech AktiebolagG4.2 Verksamhetsarkitekt</v>
      </c>
      <c r="R471">
        <f ca="1">IFERROR(ROUNDUP(H471*Admin!$AE$4,0),"FKU")</f>
        <v>864</v>
      </c>
      <c r="S471">
        <f ca="1">IFERROR(ROUNDUP(I471*Admin!$AE$4,0),"FKU")</f>
        <v>959</v>
      </c>
      <c r="T471">
        <f ca="1">IFERROR(ROUNDUP(J471*Admin!$AE$4,0),"FKU")</f>
        <v>1066</v>
      </c>
      <c r="U471">
        <f ca="1">IFERROR(ROUNDUP(K471*Admin!$AE$4,0),"FKU")</f>
        <v>1360</v>
      </c>
      <c r="V471" t="str">
        <f>IFERROR(ROUNDUP(L471*Avropsmottagare!$G$4,0),"FKU")</f>
        <v>FKU</v>
      </c>
      <c r="W471">
        <f t="shared" si="16"/>
        <v>0</v>
      </c>
    </row>
    <row r="472" spans="1:23" x14ac:dyDescent="0.35">
      <c r="A472" t="s">
        <v>124</v>
      </c>
      <c r="B472" t="s">
        <v>69</v>
      </c>
      <c r="C472" t="s">
        <v>7</v>
      </c>
      <c r="D472" t="s">
        <v>113</v>
      </c>
      <c r="G472" t="s">
        <v>42</v>
      </c>
      <c r="H472">
        <v>779</v>
      </c>
      <c r="I472">
        <v>865</v>
      </c>
      <c r="J472">
        <v>961</v>
      </c>
      <c r="K472">
        <v>1226</v>
      </c>
      <c r="L472" t="s">
        <v>37</v>
      </c>
      <c r="Q472" t="str">
        <f t="shared" si="15"/>
        <v>Combitech AktiebolagG4.3 Lösningsarkitekt</v>
      </c>
      <c r="R472">
        <f ca="1">IFERROR(ROUNDUP(H472*Admin!$AE$4,0),"FKU")</f>
        <v>864</v>
      </c>
      <c r="S472">
        <f ca="1">IFERROR(ROUNDUP(I472*Admin!$AE$4,0),"FKU")</f>
        <v>959</v>
      </c>
      <c r="T472">
        <f ca="1">IFERROR(ROUNDUP(J472*Admin!$AE$4,0),"FKU")</f>
        <v>1066</v>
      </c>
      <c r="U472">
        <f ca="1">IFERROR(ROUNDUP(K472*Admin!$AE$4,0),"FKU")</f>
        <v>1360</v>
      </c>
      <c r="V472" t="str">
        <f>IFERROR(ROUNDUP(L472*Avropsmottagare!$G$4,0),"FKU")</f>
        <v>FKU</v>
      </c>
      <c r="W472">
        <f t="shared" si="16"/>
        <v>0</v>
      </c>
    </row>
    <row r="473" spans="1:23" x14ac:dyDescent="0.35">
      <c r="A473" t="s">
        <v>124</v>
      </c>
      <c r="B473" t="s">
        <v>69</v>
      </c>
      <c r="C473" t="s">
        <v>7</v>
      </c>
      <c r="D473" t="s">
        <v>113</v>
      </c>
      <c r="G473" t="s">
        <v>43</v>
      </c>
      <c r="H473">
        <v>779</v>
      </c>
      <c r="I473">
        <v>865</v>
      </c>
      <c r="J473">
        <v>961</v>
      </c>
      <c r="K473">
        <v>1226</v>
      </c>
      <c r="L473" t="s">
        <v>37</v>
      </c>
      <c r="Q473" t="str">
        <f t="shared" si="15"/>
        <v>Combitech AktiebolagG4.4 Mjukvaruarkitekt</v>
      </c>
      <c r="R473">
        <f ca="1">IFERROR(ROUNDUP(H473*Admin!$AE$4,0),"FKU")</f>
        <v>864</v>
      </c>
      <c r="S473">
        <f ca="1">IFERROR(ROUNDUP(I473*Admin!$AE$4,0),"FKU")</f>
        <v>959</v>
      </c>
      <c r="T473">
        <f ca="1">IFERROR(ROUNDUP(J473*Admin!$AE$4,0),"FKU")</f>
        <v>1066</v>
      </c>
      <c r="U473">
        <f ca="1">IFERROR(ROUNDUP(K473*Admin!$AE$4,0),"FKU")</f>
        <v>1360</v>
      </c>
      <c r="V473" t="str">
        <f>IFERROR(ROUNDUP(L473*Avropsmottagare!$G$4,0),"FKU")</f>
        <v>FKU</v>
      </c>
      <c r="W473">
        <f t="shared" si="16"/>
        <v>0</v>
      </c>
    </row>
    <row r="474" spans="1:23" x14ac:dyDescent="0.35">
      <c r="A474" t="s">
        <v>124</v>
      </c>
      <c r="B474" t="s">
        <v>69</v>
      </c>
      <c r="C474" t="s">
        <v>7</v>
      </c>
      <c r="D474" t="s">
        <v>113</v>
      </c>
      <c r="G474" t="s">
        <v>44</v>
      </c>
      <c r="H474">
        <v>779</v>
      </c>
      <c r="I474">
        <v>865</v>
      </c>
      <c r="J474">
        <v>961</v>
      </c>
      <c r="K474">
        <v>1226</v>
      </c>
      <c r="L474" t="s">
        <v>37</v>
      </c>
      <c r="Q474" t="str">
        <f t="shared" si="15"/>
        <v>Combitech AktiebolagG4.5 Infrastrukturarkitekt</v>
      </c>
      <c r="R474">
        <f ca="1">IFERROR(ROUNDUP(H474*Admin!$AE$4,0),"FKU")</f>
        <v>864</v>
      </c>
      <c r="S474">
        <f ca="1">IFERROR(ROUNDUP(I474*Admin!$AE$4,0),"FKU")</f>
        <v>959</v>
      </c>
      <c r="T474">
        <f ca="1">IFERROR(ROUNDUP(J474*Admin!$AE$4,0),"FKU")</f>
        <v>1066</v>
      </c>
      <c r="U474">
        <f ca="1">IFERROR(ROUNDUP(K474*Admin!$AE$4,0),"FKU")</f>
        <v>1360</v>
      </c>
      <c r="V474" t="str">
        <f>IFERROR(ROUNDUP(L474*Avropsmottagare!$G$4,0),"FKU")</f>
        <v>FKU</v>
      </c>
      <c r="W474">
        <f t="shared" si="16"/>
        <v>0</v>
      </c>
    </row>
    <row r="475" spans="1:23" x14ac:dyDescent="0.35">
      <c r="A475" t="s">
        <v>124</v>
      </c>
      <c r="B475" t="s">
        <v>69</v>
      </c>
      <c r="C475" t="s">
        <v>7</v>
      </c>
      <c r="D475" t="s">
        <v>114</v>
      </c>
      <c r="G475" t="s">
        <v>14</v>
      </c>
      <c r="H475">
        <v>909</v>
      </c>
      <c r="I475">
        <v>1009</v>
      </c>
      <c r="J475">
        <v>1121</v>
      </c>
      <c r="K475">
        <v>1226</v>
      </c>
      <c r="L475" t="s">
        <v>37</v>
      </c>
      <c r="Q475" t="str">
        <f t="shared" si="15"/>
        <v>Combitech AktiebolagG5.1 Säkerhetsstrateg/Säkerhetsanalytiker</v>
      </c>
      <c r="R475">
        <f ca="1">IFERROR(ROUNDUP(H475*Admin!$AE$4,0),"FKU")</f>
        <v>1008</v>
      </c>
      <c r="S475">
        <f ca="1">IFERROR(ROUNDUP(I475*Admin!$AE$4,0),"FKU")</f>
        <v>1119</v>
      </c>
      <c r="T475">
        <f ca="1">IFERROR(ROUNDUP(J475*Admin!$AE$4,0),"FKU")</f>
        <v>1243</v>
      </c>
      <c r="U475">
        <f ca="1">IFERROR(ROUNDUP(K475*Admin!$AE$4,0),"FKU")</f>
        <v>1360</v>
      </c>
      <c r="V475" t="str">
        <f>IFERROR(ROUNDUP(L475*Avropsmottagare!$G$4,0),"FKU")</f>
        <v>FKU</v>
      </c>
      <c r="W475">
        <f t="shared" si="16"/>
        <v>0</v>
      </c>
    </row>
    <row r="476" spans="1:23" x14ac:dyDescent="0.35">
      <c r="A476" t="s">
        <v>124</v>
      </c>
      <c r="B476" t="s">
        <v>69</v>
      </c>
      <c r="C476" t="s">
        <v>7</v>
      </c>
      <c r="D476" t="s">
        <v>114</v>
      </c>
      <c r="G476" t="s">
        <v>115</v>
      </c>
      <c r="H476">
        <v>909</v>
      </c>
      <c r="I476">
        <v>1009</v>
      </c>
      <c r="J476">
        <v>1121</v>
      </c>
      <c r="K476">
        <v>1226</v>
      </c>
      <c r="L476" t="s">
        <v>37</v>
      </c>
      <c r="Q476" t="str">
        <f t="shared" si="15"/>
        <v>Combitech AktiebolagG5.2 Risk Manager</v>
      </c>
      <c r="R476">
        <f ca="1">IFERROR(ROUNDUP(H476*Admin!$AE$4,0),"FKU")</f>
        <v>1008</v>
      </c>
      <c r="S476">
        <f ca="1">IFERROR(ROUNDUP(I476*Admin!$AE$4,0),"FKU")</f>
        <v>1119</v>
      </c>
      <c r="T476">
        <f ca="1">IFERROR(ROUNDUP(J476*Admin!$AE$4,0),"FKU")</f>
        <v>1243</v>
      </c>
      <c r="U476">
        <f ca="1">IFERROR(ROUNDUP(K476*Admin!$AE$4,0),"FKU")</f>
        <v>1360</v>
      </c>
      <c r="V476" t="str">
        <f>IFERROR(ROUNDUP(L476*Avropsmottagare!$G$4,0),"FKU")</f>
        <v>FKU</v>
      </c>
      <c r="W476">
        <f t="shared" si="16"/>
        <v>0</v>
      </c>
    </row>
    <row r="477" spans="1:23" x14ac:dyDescent="0.35">
      <c r="A477" t="s">
        <v>124</v>
      </c>
      <c r="B477" t="s">
        <v>69</v>
      </c>
      <c r="C477" t="s">
        <v>7</v>
      </c>
      <c r="D477" t="s">
        <v>114</v>
      </c>
      <c r="G477" t="s">
        <v>15</v>
      </c>
      <c r="H477">
        <v>909</v>
      </c>
      <c r="I477">
        <v>1009</v>
      </c>
      <c r="J477">
        <v>1121</v>
      </c>
      <c r="K477">
        <v>1226</v>
      </c>
      <c r="L477" t="s">
        <v>37</v>
      </c>
      <c r="Q477" t="str">
        <f t="shared" si="15"/>
        <v>Combitech AktiebolagG5.3 Säkerhetstekniker</v>
      </c>
      <c r="R477">
        <f ca="1">IFERROR(ROUNDUP(H477*Admin!$AE$4,0),"FKU")</f>
        <v>1008</v>
      </c>
      <c r="S477">
        <f ca="1">IFERROR(ROUNDUP(I477*Admin!$AE$4,0),"FKU")</f>
        <v>1119</v>
      </c>
      <c r="T477">
        <f ca="1">IFERROR(ROUNDUP(J477*Admin!$AE$4,0),"FKU")</f>
        <v>1243</v>
      </c>
      <c r="U477">
        <f ca="1">IFERROR(ROUNDUP(K477*Admin!$AE$4,0),"FKU")</f>
        <v>1360</v>
      </c>
      <c r="V477" t="str">
        <f>IFERROR(ROUNDUP(L477*Avropsmottagare!$G$4,0),"FKU")</f>
        <v>FKU</v>
      </c>
      <c r="W477">
        <f t="shared" si="16"/>
        <v>0</v>
      </c>
    </row>
    <row r="478" spans="1:23" x14ac:dyDescent="0.35">
      <c r="A478" t="s">
        <v>124</v>
      </c>
      <c r="B478" t="s">
        <v>69</v>
      </c>
      <c r="C478" t="s">
        <v>7</v>
      </c>
      <c r="D478" t="s">
        <v>116</v>
      </c>
      <c r="G478" t="s">
        <v>45</v>
      </c>
      <c r="H478">
        <v>690</v>
      </c>
      <c r="I478">
        <v>766</v>
      </c>
      <c r="J478">
        <v>851</v>
      </c>
      <c r="K478">
        <v>976</v>
      </c>
      <c r="L478" t="s">
        <v>37</v>
      </c>
      <c r="Q478" t="str">
        <f t="shared" si="15"/>
        <v>Combitech AktiebolagG6.1 Webbstrateg</v>
      </c>
      <c r="R478">
        <f ca="1">IFERROR(ROUNDUP(H478*Admin!$AE$4,0),"FKU")</f>
        <v>765</v>
      </c>
      <c r="S478">
        <f ca="1">IFERROR(ROUNDUP(I478*Admin!$AE$4,0),"FKU")</f>
        <v>850</v>
      </c>
      <c r="T478">
        <f ca="1">IFERROR(ROUNDUP(J478*Admin!$AE$4,0),"FKU")</f>
        <v>944</v>
      </c>
      <c r="U478">
        <f ca="1">IFERROR(ROUNDUP(K478*Admin!$AE$4,0),"FKU")</f>
        <v>1083</v>
      </c>
      <c r="V478" t="str">
        <f>IFERROR(ROUNDUP(L478*Avropsmottagare!$G$4,0),"FKU")</f>
        <v>FKU</v>
      </c>
      <c r="W478">
        <f t="shared" si="16"/>
        <v>0</v>
      </c>
    </row>
    <row r="479" spans="1:23" x14ac:dyDescent="0.35">
      <c r="A479" t="s">
        <v>124</v>
      </c>
      <c r="B479" t="s">
        <v>69</v>
      </c>
      <c r="C479" t="s">
        <v>7</v>
      </c>
      <c r="D479" t="s">
        <v>116</v>
      </c>
      <c r="G479" t="s">
        <v>117</v>
      </c>
      <c r="H479">
        <v>690</v>
      </c>
      <c r="I479">
        <v>766</v>
      </c>
      <c r="J479">
        <v>851</v>
      </c>
      <c r="K479">
        <v>976</v>
      </c>
      <c r="L479" t="s">
        <v>37</v>
      </c>
      <c r="Q479" t="str">
        <f t="shared" si="15"/>
        <v>Combitech AktiebolagG6.2 Interaktionsdesigner/Tillgänglighetsexpert</v>
      </c>
      <c r="R479">
        <f ca="1">IFERROR(ROUNDUP(H479*Admin!$AE$4,0),"FKU")</f>
        <v>765</v>
      </c>
      <c r="S479">
        <f ca="1">IFERROR(ROUNDUP(I479*Admin!$AE$4,0),"FKU")</f>
        <v>850</v>
      </c>
      <c r="T479">
        <f ca="1">IFERROR(ROUNDUP(J479*Admin!$AE$4,0),"FKU")</f>
        <v>944</v>
      </c>
      <c r="U479">
        <f ca="1">IFERROR(ROUNDUP(K479*Admin!$AE$4,0),"FKU")</f>
        <v>1083</v>
      </c>
      <c r="V479" t="str">
        <f>IFERROR(ROUNDUP(L479*Avropsmottagare!$G$4,0),"FKU")</f>
        <v>FKU</v>
      </c>
      <c r="W479">
        <f t="shared" si="16"/>
        <v>0</v>
      </c>
    </row>
    <row r="480" spans="1:23" x14ac:dyDescent="0.35">
      <c r="A480" t="s">
        <v>124</v>
      </c>
      <c r="B480" t="s">
        <v>69</v>
      </c>
      <c r="C480" t="s">
        <v>7</v>
      </c>
      <c r="D480" t="s">
        <v>116</v>
      </c>
      <c r="G480" t="s">
        <v>16</v>
      </c>
      <c r="H480">
        <v>690</v>
      </c>
      <c r="I480">
        <v>766</v>
      </c>
      <c r="J480">
        <v>851</v>
      </c>
      <c r="K480">
        <v>976</v>
      </c>
      <c r="L480" t="s">
        <v>37</v>
      </c>
      <c r="Q480" t="str">
        <f t="shared" si="15"/>
        <v>Combitech AktiebolagG6.3 Grafisk formgivare</v>
      </c>
      <c r="R480">
        <f ca="1">IFERROR(ROUNDUP(H480*Admin!$AE$4,0),"FKU")</f>
        <v>765</v>
      </c>
      <c r="S480">
        <f ca="1">IFERROR(ROUNDUP(I480*Admin!$AE$4,0),"FKU")</f>
        <v>850</v>
      </c>
      <c r="T480">
        <f ca="1">IFERROR(ROUNDUP(J480*Admin!$AE$4,0),"FKU")</f>
        <v>944</v>
      </c>
      <c r="U480">
        <f ca="1">IFERROR(ROUNDUP(K480*Admin!$AE$4,0),"FKU")</f>
        <v>1083</v>
      </c>
      <c r="V480" t="str">
        <f>IFERROR(ROUNDUP(L480*Avropsmottagare!$G$4,0),"FKU")</f>
        <v>FKU</v>
      </c>
      <c r="W480">
        <f t="shared" si="16"/>
        <v>0</v>
      </c>
    </row>
    <row r="481" spans="1:23" x14ac:dyDescent="0.35">
      <c r="A481" t="s">
        <v>124</v>
      </c>
      <c r="B481" t="s">
        <v>69</v>
      </c>
      <c r="C481" t="s">
        <v>7</v>
      </c>
      <c r="D481" t="s">
        <v>46</v>
      </c>
      <c r="G481" t="s">
        <v>47</v>
      </c>
      <c r="H481">
        <v>609</v>
      </c>
      <c r="I481">
        <v>676</v>
      </c>
      <c r="J481">
        <v>776</v>
      </c>
      <c r="K481">
        <v>851</v>
      </c>
      <c r="L481" t="s">
        <v>37</v>
      </c>
      <c r="Q481" t="str">
        <f t="shared" si="15"/>
        <v>Combitech AktiebolagG7.1 Teknikstöd – på plats</v>
      </c>
      <c r="R481">
        <f ca="1">IFERROR(ROUNDUP(H481*Admin!$AE$4,0),"FKU")</f>
        <v>676</v>
      </c>
      <c r="S481">
        <f ca="1">IFERROR(ROUNDUP(I481*Admin!$AE$4,0),"FKU")</f>
        <v>750</v>
      </c>
      <c r="T481">
        <f ca="1">IFERROR(ROUNDUP(J481*Admin!$AE$4,0),"FKU")</f>
        <v>861</v>
      </c>
      <c r="U481">
        <f ca="1">IFERROR(ROUNDUP(K481*Admin!$AE$4,0),"FKU")</f>
        <v>944</v>
      </c>
      <c r="V481" t="str">
        <f>IFERROR(ROUNDUP(L481*Avropsmottagare!$G$4,0),"FKU")</f>
        <v>FKU</v>
      </c>
      <c r="W481">
        <f t="shared" si="16"/>
        <v>0</v>
      </c>
    </row>
    <row r="482" spans="1:23" x14ac:dyDescent="0.35">
      <c r="A482" t="s">
        <v>67</v>
      </c>
      <c r="B482" t="s">
        <v>68</v>
      </c>
      <c r="C482" t="s">
        <v>1</v>
      </c>
      <c r="D482" t="s">
        <v>36</v>
      </c>
      <c r="G482" t="s">
        <v>9</v>
      </c>
      <c r="H482">
        <v>649</v>
      </c>
      <c r="I482">
        <v>721</v>
      </c>
      <c r="J482">
        <v>801</v>
      </c>
      <c r="K482">
        <v>1144</v>
      </c>
      <c r="L482" t="s">
        <v>37</v>
      </c>
      <c r="Q482" t="str">
        <f t="shared" si="15"/>
        <v>Consid ABA1.1 IT- eller Digitaliseringsstrateg</v>
      </c>
      <c r="R482">
        <f ca="1">IFERROR(ROUNDUP(H482*Admin!$AE$4,0),"FKU")</f>
        <v>720</v>
      </c>
      <c r="S482">
        <f ca="1">IFERROR(ROUNDUP(I482*Admin!$AE$4,0),"FKU")</f>
        <v>800</v>
      </c>
      <c r="T482">
        <f ca="1">IFERROR(ROUNDUP(J482*Admin!$AE$4,0),"FKU")</f>
        <v>889</v>
      </c>
      <c r="U482">
        <f ca="1">IFERROR(ROUNDUP(K482*Admin!$AE$4,0),"FKU")</f>
        <v>1269</v>
      </c>
      <c r="V482" t="str">
        <f>IFERROR(ROUNDUP(L482*Avropsmottagare!$G$4,0),"FKU")</f>
        <v>FKU</v>
      </c>
      <c r="W482">
        <f t="shared" si="16"/>
        <v>0</v>
      </c>
    </row>
    <row r="483" spans="1:23" x14ac:dyDescent="0.35">
      <c r="A483" t="s">
        <v>67</v>
      </c>
      <c r="B483" t="s">
        <v>68</v>
      </c>
      <c r="C483" t="s">
        <v>1</v>
      </c>
      <c r="D483" t="s">
        <v>36</v>
      </c>
      <c r="G483" t="s">
        <v>106</v>
      </c>
      <c r="H483">
        <v>649</v>
      </c>
      <c r="I483">
        <v>721</v>
      </c>
      <c r="J483">
        <v>801</v>
      </c>
      <c r="K483">
        <v>1144</v>
      </c>
      <c r="L483" t="s">
        <v>37</v>
      </c>
      <c r="Q483" t="str">
        <f t="shared" si="15"/>
        <v>Consid ABA1.2 Modelleringsledare/Kravanalytiker</v>
      </c>
      <c r="R483">
        <f ca="1">IFERROR(ROUNDUP(H483*Admin!$AE$4,0),"FKU")</f>
        <v>720</v>
      </c>
      <c r="S483">
        <f ca="1">IFERROR(ROUNDUP(I483*Admin!$AE$4,0),"FKU")</f>
        <v>800</v>
      </c>
      <c r="T483">
        <f ca="1">IFERROR(ROUNDUP(J483*Admin!$AE$4,0),"FKU")</f>
        <v>889</v>
      </c>
      <c r="U483">
        <f ca="1">IFERROR(ROUNDUP(K483*Admin!$AE$4,0),"FKU")</f>
        <v>1269</v>
      </c>
      <c r="V483" t="str">
        <f>IFERROR(ROUNDUP(L483*Avropsmottagare!$G$4,0),"FKU")</f>
        <v>FKU</v>
      </c>
      <c r="W483">
        <f t="shared" si="16"/>
        <v>0</v>
      </c>
    </row>
    <row r="484" spans="1:23" x14ac:dyDescent="0.35">
      <c r="A484" t="s">
        <v>67</v>
      </c>
      <c r="B484" t="s">
        <v>68</v>
      </c>
      <c r="C484" t="s">
        <v>1</v>
      </c>
      <c r="D484" t="s">
        <v>36</v>
      </c>
      <c r="G484" t="s">
        <v>107</v>
      </c>
      <c r="H484">
        <v>649</v>
      </c>
      <c r="I484">
        <v>721</v>
      </c>
      <c r="J484">
        <v>801</v>
      </c>
      <c r="K484">
        <v>1144</v>
      </c>
      <c r="L484" t="s">
        <v>37</v>
      </c>
      <c r="Q484" t="str">
        <f t="shared" si="15"/>
        <v>Consid ABA1.3 Metodstöd</v>
      </c>
      <c r="R484">
        <f ca="1">IFERROR(ROUNDUP(H484*Admin!$AE$4,0),"FKU")</f>
        <v>720</v>
      </c>
      <c r="S484">
        <f ca="1">IFERROR(ROUNDUP(I484*Admin!$AE$4,0),"FKU")</f>
        <v>800</v>
      </c>
      <c r="T484">
        <f ca="1">IFERROR(ROUNDUP(J484*Admin!$AE$4,0),"FKU")</f>
        <v>889</v>
      </c>
      <c r="U484">
        <f ca="1">IFERROR(ROUNDUP(K484*Admin!$AE$4,0),"FKU")</f>
        <v>1269</v>
      </c>
      <c r="V484" t="str">
        <f>IFERROR(ROUNDUP(L484*Avropsmottagare!$G$4,0),"FKU")</f>
        <v>FKU</v>
      </c>
      <c r="W484">
        <f t="shared" si="16"/>
        <v>0</v>
      </c>
    </row>
    <row r="485" spans="1:23" x14ac:dyDescent="0.35">
      <c r="A485" t="s">
        <v>67</v>
      </c>
      <c r="B485" t="s">
        <v>68</v>
      </c>
      <c r="C485" t="s">
        <v>1</v>
      </c>
      <c r="D485" t="s">
        <v>36</v>
      </c>
      <c r="G485" t="s">
        <v>108</v>
      </c>
      <c r="H485">
        <v>649</v>
      </c>
      <c r="I485">
        <v>721</v>
      </c>
      <c r="J485">
        <v>801</v>
      </c>
      <c r="K485">
        <v>1144</v>
      </c>
      <c r="L485" t="s">
        <v>37</v>
      </c>
      <c r="Q485" t="str">
        <f t="shared" si="15"/>
        <v>Consid ABA1.4 Hållbarhetsstrateg inom IT</v>
      </c>
      <c r="R485">
        <f ca="1">IFERROR(ROUNDUP(H485*Admin!$AE$4,0),"FKU")</f>
        <v>720</v>
      </c>
      <c r="S485">
        <f ca="1">IFERROR(ROUNDUP(I485*Admin!$AE$4,0),"FKU")</f>
        <v>800</v>
      </c>
      <c r="T485">
        <f ca="1">IFERROR(ROUNDUP(J485*Admin!$AE$4,0),"FKU")</f>
        <v>889</v>
      </c>
      <c r="U485">
        <f ca="1">IFERROR(ROUNDUP(K485*Admin!$AE$4,0),"FKU")</f>
        <v>1269</v>
      </c>
      <c r="V485" t="str">
        <f>IFERROR(ROUNDUP(L485*Avropsmottagare!$G$4,0),"FKU")</f>
        <v>FKU</v>
      </c>
      <c r="W485">
        <f t="shared" si="16"/>
        <v>0</v>
      </c>
    </row>
    <row r="486" spans="1:23" x14ac:dyDescent="0.35">
      <c r="A486" t="s">
        <v>67</v>
      </c>
      <c r="B486" t="s">
        <v>68</v>
      </c>
      <c r="C486" t="s">
        <v>1</v>
      </c>
      <c r="D486" t="s">
        <v>38</v>
      </c>
      <c r="G486" t="s">
        <v>10</v>
      </c>
      <c r="H486">
        <v>806</v>
      </c>
      <c r="I486">
        <v>895</v>
      </c>
      <c r="J486">
        <v>994</v>
      </c>
      <c r="K486">
        <v>1194</v>
      </c>
      <c r="L486" t="s">
        <v>37</v>
      </c>
      <c r="Q486" t="str">
        <f t="shared" si="15"/>
        <v>Consid ABA2.1 Projektledare</v>
      </c>
      <c r="R486">
        <f ca="1">IFERROR(ROUNDUP(H486*Admin!$AE$4,0),"FKU")</f>
        <v>894</v>
      </c>
      <c r="S486">
        <f ca="1">IFERROR(ROUNDUP(I486*Admin!$AE$4,0),"FKU")</f>
        <v>993</v>
      </c>
      <c r="T486">
        <f ca="1">IFERROR(ROUNDUP(J486*Admin!$AE$4,0),"FKU")</f>
        <v>1103</v>
      </c>
      <c r="U486">
        <f ca="1">IFERROR(ROUNDUP(K486*Admin!$AE$4,0),"FKU")</f>
        <v>1324</v>
      </c>
      <c r="V486" t="str">
        <f>IFERROR(ROUNDUP(L486*Avropsmottagare!$G$4,0),"FKU")</f>
        <v>FKU</v>
      </c>
      <c r="W486">
        <f t="shared" si="16"/>
        <v>0</v>
      </c>
    </row>
    <row r="487" spans="1:23" x14ac:dyDescent="0.35">
      <c r="A487" t="s">
        <v>67</v>
      </c>
      <c r="B487" t="s">
        <v>68</v>
      </c>
      <c r="C487" t="s">
        <v>1</v>
      </c>
      <c r="D487" t="s">
        <v>38</v>
      </c>
      <c r="G487" t="s">
        <v>11</v>
      </c>
      <c r="H487">
        <v>806</v>
      </c>
      <c r="I487">
        <v>895</v>
      </c>
      <c r="J487">
        <v>994</v>
      </c>
      <c r="K487">
        <v>1194</v>
      </c>
      <c r="L487" t="s">
        <v>37</v>
      </c>
      <c r="Q487" t="str">
        <f t="shared" si="15"/>
        <v>Consid ABA2.2 Teknisk projektledare</v>
      </c>
      <c r="R487">
        <f ca="1">IFERROR(ROUNDUP(H487*Admin!$AE$4,0),"FKU")</f>
        <v>894</v>
      </c>
      <c r="S487">
        <f ca="1">IFERROR(ROUNDUP(I487*Admin!$AE$4,0),"FKU")</f>
        <v>993</v>
      </c>
      <c r="T487">
        <f ca="1">IFERROR(ROUNDUP(J487*Admin!$AE$4,0),"FKU")</f>
        <v>1103</v>
      </c>
      <c r="U487">
        <f ca="1">IFERROR(ROUNDUP(K487*Admin!$AE$4,0),"FKU")</f>
        <v>1324</v>
      </c>
      <c r="V487" t="str">
        <f>IFERROR(ROUNDUP(L487*Avropsmottagare!$G$4,0),"FKU")</f>
        <v>FKU</v>
      </c>
      <c r="W487">
        <f t="shared" si="16"/>
        <v>0</v>
      </c>
    </row>
    <row r="488" spans="1:23" x14ac:dyDescent="0.35">
      <c r="A488" t="s">
        <v>67</v>
      </c>
      <c r="B488" t="s">
        <v>68</v>
      </c>
      <c r="C488" t="s">
        <v>1</v>
      </c>
      <c r="D488" t="s">
        <v>38</v>
      </c>
      <c r="G488" t="s">
        <v>109</v>
      </c>
      <c r="H488">
        <v>806</v>
      </c>
      <c r="I488">
        <v>895</v>
      </c>
      <c r="J488">
        <v>994</v>
      </c>
      <c r="K488">
        <v>1194</v>
      </c>
      <c r="L488" t="s">
        <v>37</v>
      </c>
      <c r="Q488" t="str">
        <f t="shared" si="15"/>
        <v>Consid ABA2.3 Förändringsledare</v>
      </c>
      <c r="R488">
        <f ca="1">IFERROR(ROUNDUP(H488*Admin!$AE$4,0),"FKU")</f>
        <v>894</v>
      </c>
      <c r="S488">
        <f ca="1">IFERROR(ROUNDUP(I488*Admin!$AE$4,0),"FKU")</f>
        <v>993</v>
      </c>
      <c r="T488">
        <f ca="1">IFERROR(ROUNDUP(J488*Admin!$AE$4,0),"FKU")</f>
        <v>1103</v>
      </c>
      <c r="U488">
        <f ca="1">IFERROR(ROUNDUP(K488*Admin!$AE$4,0),"FKU")</f>
        <v>1324</v>
      </c>
      <c r="V488" t="str">
        <f>IFERROR(ROUNDUP(L488*Avropsmottagare!$G$4,0),"FKU")</f>
        <v>FKU</v>
      </c>
      <c r="W488">
        <f t="shared" si="16"/>
        <v>0</v>
      </c>
    </row>
    <row r="489" spans="1:23" x14ac:dyDescent="0.35">
      <c r="A489" t="s">
        <v>67</v>
      </c>
      <c r="B489" t="s">
        <v>68</v>
      </c>
      <c r="C489" t="s">
        <v>1</v>
      </c>
      <c r="D489" t="s">
        <v>38</v>
      </c>
      <c r="G489" t="s">
        <v>110</v>
      </c>
      <c r="H489">
        <v>806</v>
      </c>
      <c r="I489">
        <v>895</v>
      </c>
      <c r="J489">
        <v>994</v>
      </c>
      <c r="K489">
        <v>1194</v>
      </c>
      <c r="L489" t="s">
        <v>37</v>
      </c>
      <c r="Q489" t="str">
        <f t="shared" si="15"/>
        <v>Consid ABA2.4 IT-controller/Compliance manager</v>
      </c>
      <c r="R489">
        <f ca="1">IFERROR(ROUNDUP(H489*Admin!$AE$4,0),"FKU")</f>
        <v>894</v>
      </c>
      <c r="S489">
        <f ca="1">IFERROR(ROUNDUP(I489*Admin!$AE$4,0),"FKU")</f>
        <v>993</v>
      </c>
      <c r="T489">
        <f ca="1">IFERROR(ROUNDUP(J489*Admin!$AE$4,0),"FKU")</f>
        <v>1103</v>
      </c>
      <c r="U489">
        <f ca="1">IFERROR(ROUNDUP(K489*Admin!$AE$4,0),"FKU")</f>
        <v>1324</v>
      </c>
      <c r="V489" t="str">
        <f>IFERROR(ROUNDUP(L489*Avropsmottagare!$G$4,0),"FKU")</f>
        <v>FKU</v>
      </c>
      <c r="W489">
        <f t="shared" si="16"/>
        <v>0</v>
      </c>
    </row>
    <row r="490" spans="1:23" x14ac:dyDescent="0.35">
      <c r="A490" t="s">
        <v>67</v>
      </c>
      <c r="B490" t="s">
        <v>68</v>
      </c>
      <c r="C490" t="s">
        <v>1</v>
      </c>
      <c r="D490" t="s">
        <v>39</v>
      </c>
      <c r="G490" t="s">
        <v>111</v>
      </c>
      <c r="H490">
        <v>765</v>
      </c>
      <c r="I490">
        <v>850</v>
      </c>
      <c r="J490">
        <v>944</v>
      </c>
      <c r="K490">
        <v>1044</v>
      </c>
      <c r="L490" t="s">
        <v>37</v>
      </c>
      <c r="Q490" t="str">
        <f t="shared" si="15"/>
        <v>Consid ABA3.1 Systemutvecklare/Systemintegratör</v>
      </c>
      <c r="R490">
        <f ca="1">IFERROR(ROUNDUP(H490*Admin!$AE$4,0),"FKU")</f>
        <v>849</v>
      </c>
      <c r="S490">
        <f ca="1">IFERROR(ROUNDUP(I490*Admin!$AE$4,0),"FKU")</f>
        <v>943</v>
      </c>
      <c r="T490">
        <f ca="1">IFERROR(ROUNDUP(J490*Admin!$AE$4,0),"FKU")</f>
        <v>1047</v>
      </c>
      <c r="U490">
        <f ca="1">IFERROR(ROUNDUP(K490*Admin!$AE$4,0),"FKU")</f>
        <v>1158</v>
      </c>
      <c r="V490" t="str">
        <f>IFERROR(ROUNDUP(L490*Avropsmottagare!$G$4,0),"FKU")</f>
        <v>FKU</v>
      </c>
      <c r="W490">
        <f t="shared" si="16"/>
        <v>0</v>
      </c>
    </row>
    <row r="491" spans="1:23" x14ac:dyDescent="0.35">
      <c r="A491" t="s">
        <v>67</v>
      </c>
      <c r="B491" t="s">
        <v>68</v>
      </c>
      <c r="C491" t="s">
        <v>1</v>
      </c>
      <c r="D491" t="s">
        <v>39</v>
      </c>
      <c r="G491" t="s">
        <v>112</v>
      </c>
      <c r="H491">
        <v>765</v>
      </c>
      <c r="I491">
        <v>850</v>
      </c>
      <c r="J491">
        <v>944</v>
      </c>
      <c r="K491">
        <v>1044</v>
      </c>
      <c r="L491" t="s">
        <v>37</v>
      </c>
      <c r="Q491" t="str">
        <f t="shared" si="15"/>
        <v>Consid ABA3.2 Systemförvaltare</v>
      </c>
      <c r="R491">
        <f ca="1">IFERROR(ROUNDUP(H491*Admin!$AE$4,0),"FKU")</f>
        <v>849</v>
      </c>
      <c r="S491">
        <f ca="1">IFERROR(ROUNDUP(I491*Admin!$AE$4,0),"FKU")</f>
        <v>943</v>
      </c>
      <c r="T491">
        <f ca="1">IFERROR(ROUNDUP(J491*Admin!$AE$4,0),"FKU")</f>
        <v>1047</v>
      </c>
      <c r="U491">
        <f ca="1">IFERROR(ROUNDUP(K491*Admin!$AE$4,0),"FKU")</f>
        <v>1158</v>
      </c>
      <c r="V491" t="str">
        <f>IFERROR(ROUNDUP(L491*Avropsmottagare!$G$4,0),"FKU")</f>
        <v>FKU</v>
      </c>
      <c r="W491">
        <f t="shared" si="16"/>
        <v>0</v>
      </c>
    </row>
    <row r="492" spans="1:23" x14ac:dyDescent="0.35">
      <c r="A492" t="s">
        <v>67</v>
      </c>
      <c r="B492" t="s">
        <v>68</v>
      </c>
      <c r="C492" t="s">
        <v>1</v>
      </c>
      <c r="D492" t="s">
        <v>39</v>
      </c>
      <c r="G492" t="s">
        <v>12</v>
      </c>
      <c r="H492">
        <v>765</v>
      </c>
      <c r="I492">
        <v>850</v>
      </c>
      <c r="J492">
        <v>944</v>
      </c>
      <c r="K492">
        <v>1044</v>
      </c>
      <c r="L492" t="s">
        <v>37</v>
      </c>
      <c r="Q492" t="str">
        <f t="shared" si="15"/>
        <v>Consid ABA3.3 Tekniker</v>
      </c>
      <c r="R492">
        <f ca="1">IFERROR(ROUNDUP(H492*Admin!$AE$4,0),"FKU")</f>
        <v>849</v>
      </c>
      <c r="S492">
        <f ca="1">IFERROR(ROUNDUP(I492*Admin!$AE$4,0),"FKU")</f>
        <v>943</v>
      </c>
      <c r="T492">
        <f ca="1">IFERROR(ROUNDUP(J492*Admin!$AE$4,0),"FKU")</f>
        <v>1047</v>
      </c>
      <c r="U492">
        <f ca="1">IFERROR(ROUNDUP(K492*Admin!$AE$4,0),"FKU")</f>
        <v>1158</v>
      </c>
      <c r="V492" t="str">
        <f>IFERROR(ROUNDUP(L492*Avropsmottagare!$G$4,0),"FKU")</f>
        <v>FKU</v>
      </c>
      <c r="W492">
        <f t="shared" si="16"/>
        <v>0</v>
      </c>
    </row>
    <row r="493" spans="1:23" x14ac:dyDescent="0.35">
      <c r="A493" t="s">
        <v>67</v>
      </c>
      <c r="B493" t="s">
        <v>68</v>
      </c>
      <c r="C493" t="s">
        <v>1</v>
      </c>
      <c r="D493" t="s">
        <v>39</v>
      </c>
      <c r="G493" t="s">
        <v>13</v>
      </c>
      <c r="H493">
        <v>765</v>
      </c>
      <c r="I493">
        <v>850</v>
      </c>
      <c r="J493">
        <v>944</v>
      </c>
      <c r="K493">
        <v>1044</v>
      </c>
      <c r="L493" t="s">
        <v>37</v>
      </c>
      <c r="Q493" t="str">
        <f t="shared" si="15"/>
        <v>Consid ABA3.4 Testare</v>
      </c>
      <c r="R493">
        <f ca="1">IFERROR(ROUNDUP(H493*Admin!$AE$4,0),"FKU")</f>
        <v>849</v>
      </c>
      <c r="S493">
        <f ca="1">IFERROR(ROUNDUP(I493*Admin!$AE$4,0),"FKU")</f>
        <v>943</v>
      </c>
      <c r="T493">
        <f ca="1">IFERROR(ROUNDUP(J493*Admin!$AE$4,0),"FKU")</f>
        <v>1047</v>
      </c>
      <c r="U493">
        <f ca="1">IFERROR(ROUNDUP(K493*Admin!$AE$4,0),"FKU")</f>
        <v>1158</v>
      </c>
      <c r="V493" t="str">
        <f>IFERROR(ROUNDUP(L493*Avropsmottagare!$G$4,0),"FKU")</f>
        <v>FKU</v>
      </c>
      <c r="W493">
        <f t="shared" si="16"/>
        <v>0</v>
      </c>
    </row>
    <row r="494" spans="1:23" x14ac:dyDescent="0.35">
      <c r="A494" t="s">
        <v>67</v>
      </c>
      <c r="B494" t="s">
        <v>68</v>
      </c>
      <c r="C494" t="s">
        <v>1</v>
      </c>
      <c r="D494" t="s">
        <v>113</v>
      </c>
      <c r="G494" t="s">
        <v>40</v>
      </c>
      <c r="H494">
        <v>706</v>
      </c>
      <c r="I494">
        <v>784</v>
      </c>
      <c r="J494">
        <v>871</v>
      </c>
      <c r="K494">
        <v>1244</v>
      </c>
      <c r="L494" t="s">
        <v>37</v>
      </c>
      <c r="Q494" t="str">
        <f t="shared" si="15"/>
        <v>Consid ABA4.1 Enterprisearkitekt</v>
      </c>
      <c r="R494">
        <f ca="1">IFERROR(ROUNDUP(H494*Admin!$AE$4,0),"FKU")</f>
        <v>783</v>
      </c>
      <c r="S494">
        <f ca="1">IFERROR(ROUNDUP(I494*Admin!$AE$4,0),"FKU")</f>
        <v>870</v>
      </c>
      <c r="T494">
        <f ca="1">IFERROR(ROUNDUP(J494*Admin!$AE$4,0),"FKU")</f>
        <v>966</v>
      </c>
      <c r="U494">
        <f ca="1">IFERROR(ROUNDUP(K494*Admin!$AE$4,0),"FKU")</f>
        <v>1380</v>
      </c>
      <c r="V494" t="str">
        <f>IFERROR(ROUNDUP(L494*Avropsmottagare!$G$4,0),"FKU")</f>
        <v>FKU</v>
      </c>
      <c r="W494">
        <f t="shared" si="16"/>
        <v>0</v>
      </c>
    </row>
    <row r="495" spans="1:23" x14ac:dyDescent="0.35">
      <c r="A495" t="s">
        <v>67</v>
      </c>
      <c r="B495" t="s">
        <v>68</v>
      </c>
      <c r="C495" t="s">
        <v>1</v>
      </c>
      <c r="D495" t="s">
        <v>113</v>
      </c>
      <c r="G495" t="s">
        <v>41</v>
      </c>
      <c r="H495">
        <v>706</v>
      </c>
      <c r="I495">
        <v>784</v>
      </c>
      <c r="J495">
        <v>871</v>
      </c>
      <c r="K495">
        <v>1244</v>
      </c>
      <c r="L495" t="s">
        <v>37</v>
      </c>
      <c r="Q495" t="str">
        <f t="shared" si="15"/>
        <v>Consid ABA4.2 Verksamhetsarkitekt</v>
      </c>
      <c r="R495">
        <f ca="1">IFERROR(ROUNDUP(H495*Admin!$AE$4,0),"FKU")</f>
        <v>783</v>
      </c>
      <c r="S495">
        <f ca="1">IFERROR(ROUNDUP(I495*Admin!$AE$4,0),"FKU")</f>
        <v>870</v>
      </c>
      <c r="T495">
        <f ca="1">IFERROR(ROUNDUP(J495*Admin!$AE$4,0),"FKU")</f>
        <v>966</v>
      </c>
      <c r="U495">
        <f ca="1">IFERROR(ROUNDUP(K495*Admin!$AE$4,0),"FKU")</f>
        <v>1380</v>
      </c>
      <c r="V495" t="str">
        <f>IFERROR(ROUNDUP(L495*Avropsmottagare!$G$4,0),"FKU")</f>
        <v>FKU</v>
      </c>
      <c r="W495">
        <f t="shared" si="16"/>
        <v>0</v>
      </c>
    </row>
    <row r="496" spans="1:23" x14ac:dyDescent="0.35">
      <c r="A496" t="s">
        <v>67</v>
      </c>
      <c r="B496" t="s">
        <v>68</v>
      </c>
      <c r="C496" t="s">
        <v>1</v>
      </c>
      <c r="D496" t="s">
        <v>113</v>
      </c>
      <c r="G496" t="s">
        <v>42</v>
      </c>
      <c r="H496">
        <v>706</v>
      </c>
      <c r="I496">
        <v>784</v>
      </c>
      <c r="J496">
        <v>871</v>
      </c>
      <c r="K496">
        <v>1244</v>
      </c>
      <c r="L496" t="s">
        <v>37</v>
      </c>
      <c r="Q496" t="str">
        <f t="shared" si="15"/>
        <v>Consid ABA4.3 Lösningsarkitekt</v>
      </c>
      <c r="R496">
        <f ca="1">IFERROR(ROUNDUP(H496*Admin!$AE$4,0),"FKU")</f>
        <v>783</v>
      </c>
      <c r="S496">
        <f ca="1">IFERROR(ROUNDUP(I496*Admin!$AE$4,0),"FKU")</f>
        <v>870</v>
      </c>
      <c r="T496">
        <f ca="1">IFERROR(ROUNDUP(J496*Admin!$AE$4,0),"FKU")</f>
        <v>966</v>
      </c>
      <c r="U496">
        <f ca="1">IFERROR(ROUNDUP(K496*Admin!$AE$4,0),"FKU")</f>
        <v>1380</v>
      </c>
      <c r="V496" t="str">
        <f>IFERROR(ROUNDUP(L496*Avropsmottagare!$G$4,0),"FKU")</f>
        <v>FKU</v>
      </c>
      <c r="W496">
        <f t="shared" si="16"/>
        <v>0</v>
      </c>
    </row>
    <row r="497" spans="1:23" x14ac:dyDescent="0.35">
      <c r="A497" t="s">
        <v>67</v>
      </c>
      <c r="B497" t="s">
        <v>68</v>
      </c>
      <c r="C497" t="s">
        <v>1</v>
      </c>
      <c r="D497" t="s">
        <v>113</v>
      </c>
      <c r="G497" t="s">
        <v>43</v>
      </c>
      <c r="H497">
        <v>706</v>
      </c>
      <c r="I497">
        <v>784</v>
      </c>
      <c r="J497">
        <v>871</v>
      </c>
      <c r="K497">
        <v>1244</v>
      </c>
      <c r="L497" t="s">
        <v>37</v>
      </c>
      <c r="Q497" t="str">
        <f t="shared" si="15"/>
        <v>Consid ABA4.4 Mjukvaruarkitekt</v>
      </c>
      <c r="R497">
        <f ca="1">IFERROR(ROUNDUP(H497*Admin!$AE$4,0),"FKU")</f>
        <v>783</v>
      </c>
      <c r="S497">
        <f ca="1">IFERROR(ROUNDUP(I497*Admin!$AE$4,0),"FKU")</f>
        <v>870</v>
      </c>
      <c r="T497">
        <f ca="1">IFERROR(ROUNDUP(J497*Admin!$AE$4,0),"FKU")</f>
        <v>966</v>
      </c>
      <c r="U497">
        <f ca="1">IFERROR(ROUNDUP(K497*Admin!$AE$4,0),"FKU")</f>
        <v>1380</v>
      </c>
      <c r="V497" t="str">
        <f>IFERROR(ROUNDUP(L497*Avropsmottagare!$G$4,0),"FKU")</f>
        <v>FKU</v>
      </c>
      <c r="W497">
        <f t="shared" si="16"/>
        <v>0</v>
      </c>
    </row>
    <row r="498" spans="1:23" x14ac:dyDescent="0.35">
      <c r="A498" t="s">
        <v>67</v>
      </c>
      <c r="B498" t="s">
        <v>68</v>
      </c>
      <c r="C498" t="s">
        <v>1</v>
      </c>
      <c r="D498" t="s">
        <v>113</v>
      </c>
      <c r="G498" t="s">
        <v>44</v>
      </c>
      <c r="H498">
        <v>706</v>
      </c>
      <c r="I498">
        <v>784</v>
      </c>
      <c r="J498">
        <v>871</v>
      </c>
      <c r="K498">
        <v>1244</v>
      </c>
      <c r="L498" t="s">
        <v>37</v>
      </c>
      <c r="Q498" t="str">
        <f t="shared" si="15"/>
        <v>Consid ABA4.5 Infrastrukturarkitekt</v>
      </c>
      <c r="R498">
        <f ca="1">IFERROR(ROUNDUP(H498*Admin!$AE$4,0),"FKU")</f>
        <v>783</v>
      </c>
      <c r="S498">
        <f ca="1">IFERROR(ROUNDUP(I498*Admin!$AE$4,0),"FKU")</f>
        <v>870</v>
      </c>
      <c r="T498">
        <f ca="1">IFERROR(ROUNDUP(J498*Admin!$AE$4,0),"FKU")</f>
        <v>966</v>
      </c>
      <c r="U498">
        <f ca="1">IFERROR(ROUNDUP(K498*Admin!$AE$4,0),"FKU")</f>
        <v>1380</v>
      </c>
      <c r="V498" t="str">
        <f>IFERROR(ROUNDUP(L498*Avropsmottagare!$G$4,0),"FKU")</f>
        <v>FKU</v>
      </c>
      <c r="W498">
        <f t="shared" si="16"/>
        <v>0</v>
      </c>
    </row>
    <row r="499" spans="1:23" x14ac:dyDescent="0.35">
      <c r="A499" t="s">
        <v>67</v>
      </c>
      <c r="B499" t="s">
        <v>68</v>
      </c>
      <c r="C499" t="s">
        <v>1</v>
      </c>
      <c r="D499" t="s">
        <v>114</v>
      </c>
      <c r="G499" t="s">
        <v>14</v>
      </c>
      <c r="H499">
        <v>531</v>
      </c>
      <c r="I499">
        <v>589</v>
      </c>
      <c r="J499">
        <v>654</v>
      </c>
      <c r="K499">
        <v>933</v>
      </c>
      <c r="L499" t="s">
        <v>37</v>
      </c>
      <c r="Q499" t="str">
        <f t="shared" si="15"/>
        <v>Consid ABA5.1 Säkerhetsstrateg/Säkerhetsanalytiker</v>
      </c>
      <c r="R499">
        <f ca="1">IFERROR(ROUNDUP(H499*Admin!$AE$4,0),"FKU")</f>
        <v>589</v>
      </c>
      <c r="S499">
        <f ca="1">IFERROR(ROUNDUP(I499*Admin!$AE$4,0),"FKU")</f>
        <v>654</v>
      </c>
      <c r="T499">
        <f ca="1">IFERROR(ROUNDUP(J499*Admin!$AE$4,0),"FKU")</f>
        <v>726</v>
      </c>
      <c r="U499">
        <f ca="1">IFERROR(ROUNDUP(K499*Admin!$AE$4,0),"FKU")</f>
        <v>1035</v>
      </c>
      <c r="V499" t="str">
        <f>IFERROR(ROUNDUP(L499*Avropsmottagare!$G$4,0),"FKU")</f>
        <v>FKU</v>
      </c>
      <c r="W499">
        <f t="shared" si="16"/>
        <v>0</v>
      </c>
    </row>
    <row r="500" spans="1:23" x14ac:dyDescent="0.35">
      <c r="A500" t="s">
        <v>67</v>
      </c>
      <c r="B500" t="s">
        <v>68</v>
      </c>
      <c r="C500" t="s">
        <v>1</v>
      </c>
      <c r="D500" t="s">
        <v>114</v>
      </c>
      <c r="G500" t="s">
        <v>115</v>
      </c>
      <c r="H500">
        <v>531</v>
      </c>
      <c r="I500">
        <v>589</v>
      </c>
      <c r="J500">
        <v>654</v>
      </c>
      <c r="K500">
        <v>933</v>
      </c>
      <c r="L500" t="s">
        <v>37</v>
      </c>
      <c r="Q500" t="str">
        <f t="shared" si="15"/>
        <v>Consid ABA5.2 Risk Manager</v>
      </c>
      <c r="R500">
        <f ca="1">IFERROR(ROUNDUP(H500*Admin!$AE$4,0),"FKU")</f>
        <v>589</v>
      </c>
      <c r="S500">
        <f ca="1">IFERROR(ROUNDUP(I500*Admin!$AE$4,0),"FKU")</f>
        <v>654</v>
      </c>
      <c r="T500">
        <f ca="1">IFERROR(ROUNDUP(J500*Admin!$AE$4,0),"FKU")</f>
        <v>726</v>
      </c>
      <c r="U500">
        <f ca="1">IFERROR(ROUNDUP(K500*Admin!$AE$4,0),"FKU")</f>
        <v>1035</v>
      </c>
      <c r="V500" t="str">
        <f>IFERROR(ROUNDUP(L500*Avropsmottagare!$G$4,0),"FKU")</f>
        <v>FKU</v>
      </c>
      <c r="W500">
        <f t="shared" si="16"/>
        <v>0</v>
      </c>
    </row>
    <row r="501" spans="1:23" x14ac:dyDescent="0.35">
      <c r="A501" t="s">
        <v>67</v>
      </c>
      <c r="B501" t="s">
        <v>68</v>
      </c>
      <c r="C501" t="s">
        <v>1</v>
      </c>
      <c r="D501" t="s">
        <v>114</v>
      </c>
      <c r="G501" t="s">
        <v>15</v>
      </c>
      <c r="H501">
        <v>531</v>
      </c>
      <c r="I501">
        <v>589</v>
      </c>
      <c r="J501">
        <v>654</v>
      </c>
      <c r="K501">
        <v>933</v>
      </c>
      <c r="L501" t="s">
        <v>37</v>
      </c>
      <c r="Q501" t="str">
        <f t="shared" si="15"/>
        <v>Consid ABA5.3 Säkerhetstekniker</v>
      </c>
      <c r="R501">
        <f ca="1">IFERROR(ROUNDUP(H501*Admin!$AE$4,0),"FKU")</f>
        <v>589</v>
      </c>
      <c r="S501">
        <f ca="1">IFERROR(ROUNDUP(I501*Admin!$AE$4,0),"FKU")</f>
        <v>654</v>
      </c>
      <c r="T501">
        <f ca="1">IFERROR(ROUNDUP(J501*Admin!$AE$4,0),"FKU")</f>
        <v>726</v>
      </c>
      <c r="U501">
        <f ca="1">IFERROR(ROUNDUP(K501*Admin!$AE$4,0),"FKU")</f>
        <v>1035</v>
      </c>
      <c r="V501" t="str">
        <f>IFERROR(ROUNDUP(L501*Avropsmottagare!$G$4,0),"FKU")</f>
        <v>FKU</v>
      </c>
      <c r="W501">
        <f t="shared" si="16"/>
        <v>0</v>
      </c>
    </row>
    <row r="502" spans="1:23" x14ac:dyDescent="0.35">
      <c r="A502" t="s">
        <v>67</v>
      </c>
      <c r="B502" t="s">
        <v>68</v>
      </c>
      <c r="C502" t="s">
        <v>1</v>
      </c>
      <c r="D502" t="s">
        <v>116</v>
      </c>
      <c r="G502" t="s">
        <v>45</v>
      </c>
      <c r="H502">
        <v>749</v>
      </c>
      <c r="I502">
        <v>832</v>
      </c>
      <c r="J502">
        <v>924</v>
      </c>
      <c r="K502">
        <v>1039</v>
      </c>
      <c r="L502" t="s">
        <v>37</v>
      </c>
      <c r="Q502" t="str">
        <f t="shared" si="15"/>
        <v>Consid ABA6.1 Webbstrateg</v>
      </c>
      <c r="R502">
        <f ca="1">IFERROR(ROUNDUP(H502*Admin!$AE$4,0),"FKU")</f>
        <v>831</v>
      </c>
      <c r="S502">
        <f ca="1">IFERROR(ROUNDUP(I502*Admin!$AE$4,0),"FKU")</f>
        <v>923</v>
      </c>
      <c r="T502">
        <f ca="1">IFERROR(ROUNDUP(J502*Admin!$AE$4,0),"FKU")</f>
        <v>1025</v>
      </c>
      <c r="U502">
        <f ca="1">IFERROR(ROUNDUP(K502*Admin!$AE$4,0),"FKU")</f>
        <v>1152</v>
      </c>
      <c r="V502" t="str">
        <f>IFERROR(ROUNDUP(L502*Avropsmottagare!$G$4,0),"FKU")</f>
        <v>FKU</v>
      </c>
      <c r="W502">
        <f t="shared" si="16"/>
        <v>0</v>
      </c>
    </row>
    <row r="503" spans="1:23" x14ac:dyDescent="0.35">
      <c r="A503" t="s">
        <v>67</v>
      </c>
      <c r="B503" t="s">
        <v>68</v>
      </c>
      <c r="C503" t="s">
        <v>1</v>
      </c>
      <c r="D503" t="s">
        <v>116</v>
      </c>
      <c r="G503" t="s">
        <v>117</v>
      </c>
      <c r="H503">
        <v>749</v>
      </c>
      <c r="I503">
        <v>832</v>
      </c>
      <c r="J503">
        <v>924</v>
      </c>
      <c r="K503">
        <v>1039</v>
      </c>
      <c r="L503" t="s">
        <v>37</v>
      </c>
      <c r="Q503" t="str">
        <f t="shared" si="15"/>
        <v>Consid ABA6.2 Interaktionsdesigner/Tillgänglighetsexpert</v>
      </c>
      <c r="R503">
        <f ca="1">IFERROR(ROUNDUP(H503*Admin!$AE$4,0),"FKU")</f>
        <v>831</v>
      </c>
      <c r="S503">
        <f ca="1">IFERROR(ROUNDUP(I503*Admin!$AE$4,0),"FKU")</f>
        <v>923</v>
      </c>
      <c r="T503">
        <f ca="1">IFERROR(ROUNDUP(J503*Admin!$AE$4,0),"FKU")</f>
        <v>1025</v>
      </c>
      <c r="U503">
        <f ca="1">IFERROR(ROUNDUP(K503*Admin!$AE$4,0),"FKU")</f>
        <v>1152</v>
      </c>
      <c r="V503" t="str">
        <f>IFERROR(ROUNDUP(L503*Avropsmottagare!$G$4,0),"FKU")</f>
        <v>FKU</v>
      </c>
      <c r="W503">
        <f t="shared" si="16"/>
        <v>0</v>
      </c>
    </row>
    <row r="504" spans="1:23" x14ac:dyDescent="0.35">
      <c r="A504" t="s">
        <v>67</v>
      </c>
      <c r="B504" t="s">
        <v>68</v>
      </c>
      <c r="C504" t="s">
        <v>1</v>
      </c>
      <c r="D504" t="s">
        <v>116</v>
      </c>
      <c r="G504" t="s">
        <v>16</v>
      </c>
      <c r="H504">
        <v>749</v>
      </c>
      <c r="I504">
        <v>832</v>
      </c>
      <c r="J504">
        <v>924</v>
      </c>
      <c r="K504">
        <v>1039</v>
      </c>
      <c r="L504" t="s">
        <v>37</v>
      </c>
      <c r="Q504" t="str">
        <f t="shared" si="15"/>
        <v>Consid ABA6.3 Grafisk formgivare</v>
      </c>
      <c r="R504">
        <f ca="1">IFERROR(ROUNDUP(H504*Admin!$AE$4,0),"FKU")</f>
        <v>831</v>
      </c>
      <c r="S504">
        <f ca="1">IFERROR(ROUNDUP(I504*Admin!$AE$4,0),"FKU")</f>
        <v>923</v>
      </c>
      <c r="T504">
        <f ca="1">IFERROR(ROUNDUP(J504*Admin!$AE$4,0),"FKU")</f>
        <v>1025</v>
      </c>
      <c r="U504">
        <f ca="1">IFERROR(ROUNDUP(K504*Admin!$AE$4,0),"FKU")</f>
        <v>1152</v>
      </c>
      <c r="V504" t="str">
        <f>IFERROR(ROUNDUP(L504*Avropsmottagare!$G$4,0),"FKU")</f>
        <v>FKU</v>
      </c>
      <c r="W504">
        <f t="shared" si="16"/>
        <v>0</v>
      </c>
    </row>
    <row r="505" spans="1:23" x14ac:dyDescent="0.35">
      <c r="A505" t="s">
        <v>67</v>
      </c>
      <c r="B505" t="s">
        <v>68</v>
      </c>
      <c r="C505" t="s">
        <v>1</v>
      </c>
      <c r="D505" t="s">
        <v>46</v>
      </c>
      <c r="G505" t="s">
        <v>47</v>
      </c>
      <c r="H505">
        <v>198</v>
      </c>
      <c r="I505">
        <v>219</v>
      </c>
      <c r="J505">
        <v>312</v>
      </c>
      <c r="K505">
        <v>445</v>
      </c>
      <c r="L505" t="s">
        <v>37</v>
      </c>
      <c r="Q505" t="str">
        <f t="shared" si="15"/>
        <v>Consid ABA7.1 Teknikstöd – på plats</v>
      </c>
      <c r="R505">
        <f ca="1">IFERROR(ROUNDUP(H505*Admin!$AE$4,0),"FKU")</f>
        <v>220</v>
      </c>
      <c r="S505">
        <f ca="1">IFERROR(ROUNDUP(I505*Admin!$AE$4,0),"FKU")</f>
        <v>243</v>
      </c>
      <c r="T505">
        <f ca="1">IFERROR(ROUNDUP(J505*Admin!$AE$4,0),"FKU")</f>
        <v>346</v>
      </c>
      <c r="U505">
        <f ca="1">IFERROR(ROUNDUP(K505*Admin!$AE$4,0),"FKU")</f>
        <v>494</v>
      </c>
      <c r="V505" t="str">
        <f>IFERROR(ROUNDUP(L505*Avropsmottagare!$G$4,0),"FKU")</f>
        <v>FKU</v>
      </c>
      <c r="W505">
        <f t="shared" si="16"/>
        <v>0</v>
      </c>
    </row>
    <row r="506" spans="1:23" x14ac:dyDescent="0.35">
      <c r="A506" t="s">
        <v>67</v>
      </c>
      <c r="B506" t="s">
        <v>68</v>
      </c>
      <c r="C506" t="s">
        <v>2</v>
      </c>
      <c r="D506" t="s">
        <v>36</v>
      </c>
      <c r="G506" t="s">
        <v>9</v>
      </c>
      <c r="H506">
        <v>649</v>
      </c>
      <c r="I506">
        <v>721</v>
      </c>
      <c r="J506">
        <v>801</v>
      </c>
      <c r="K506">
        <v>1144</v>
      </c>
      <c r="L506" t="s">
        <v>37</v>
      </c>
      <c r="Q506" t="str">
        <f t="shared" si="15"/>
        <v>Consid ABB1.1 IT- eller Digitaliseringsstrateg</v>
      </c>
      <c r="R506">
        <f ca="1">IFERROR(ROUNDUP(H506*Admin!$AE$4,0),"FKU")</f>
        <v>720</v>
      </c>
      <c r="S506">
        <f ca="1">IFERROR(ROUNDUP(I506*Admin!$AE$4,0),"FKU")</f>
        <v>800</v>
      </c>
      <c r="T506">
        <f ca="1">IFERROR(ROUNDUP(J506*Admin!$AE$4,0),"FKU")</f>
        <v>889</v>
      </c>
      <c r="U506">
        <f ca="1">IFERROR(ROUNDUP(K506*Admin!$AE$4,0),"FKU")</f>
        <v>1269</v>
      </c>
      <c r="V506" t="str">
        <f>IFERROR(ROUNDUP(L506*Avropsmottagare!$G$4,0),"FKU")</f>
        <v>FKU</v>
      </c>
      <c r="W506">
        <f t="shared" si="16"/>
        <v>0</v>
      </c>
    </row>
    <row r="507" spans="1:23" x14ac:dyDescent="0.35">
      <c r="A507" t="s">
        <v>67</v>
      </c>
      <c r="B507" t="s">
        <v>68</v>
      </c>
      <c r="C507" t="s">
        <v>2</v>
      </c>
      <c r="D507" t="s">
        <v>36</v>
      </c>
      <c r="G507" t="s">
        <v>106</v>
      </c>
      <c r="H507">
        <v>649</v>
      </c>
      <c r="I507">
        <v>721</v>
      </c>
      <c r="J507">
        <v>801</v>
      </c>
      <c r="K507">
        <v>1144</v>
      </c>
      <c r="L507" t="s">
        <v>37</v>
      </c>
      <c r="Q507" t="str">
        <f t="shared" si="15"/>
        <v>Consid ABB1.2 Modelleringsledare/Kravanalytiker</v>
      </c>
      <c r="R507">
        <f ca="1">IFERROR(ROUNDUP(H507*Admin!$AE$4,0),"FKU")</f>
        <v>720</v>
      </c>
      <c r="S507">
        <f ca="1">IFERROR(ROUNDUP(I507*Admin!$AE$4,0),"FKU")</f>
        <v>800</v>
      </c>
      <c r="T507">
        <f ca="1">IFERROR(ROUNDUP(J507*Admin!$AE$4,0),"FKU")</f>
        <v>889</v>
      </c>
      <c r="U507">
        <f ca="1">IFERROR(ROUNDUP(K507*Admin!$AE$4,0),"FKU")</f>
        <v>1269</v>
      </c>
      <c r="V507" t="str">
        <f>IFERROR(ROUNDUP(L507*Avropsmottagare!$G$4,0),"FKU")</f>
        <v>FKU</v>
      </c>
      <c r="W507">
        <f t="shared" si="16"/>
        <v>0</v>
      </c>
    </row>
    <row r="508" spans="1:23" x14ac:dyDescent="0.35">
      <c r="A508" t="s">
        <v>67</v>
      </c>
      <c r="B508" t="s">
        <v>68</v>
      </c>
      <c r="C508" t="s">
        <v>2</v>
      </c>
      <c r="D508" t="s">
        <v>36</v>
      </c>
      <c r="G508" t="s">
        <v>107</v>
      </c>
      <c r="H508">
        <v>649</v>
      </c>
      <c r="I508">
        <v>721</v>
      </c>
      <c r="J508">
        <v>801</v>
      </c>
      <c r="K508">
        <v>1144</v>
      </c>
      <c r="L508" t="s">
        <v>37</v>
      </c>
      <c r="Q508" t="str">
        <f t="shared" si="15"/>
        <v>Consid ABB1.3 Metodstöd</v>
      </c>
      <c r="R508">
        <f ca="1">IFERROR(ROUNDUP(H508*Admin!$AE$4,0),"FKU")</f>
        <v>720</v>
      </c>
      <c r="S508">
        <f ca="1">IFERROR(ROUNDUP(I508*Admin!$AE$4,0),"FKU")</f>
        <v>800</v>
      </c>
      <c r="T508">
        <f ca="1">IFERROR(ROUNDUP(J508*Admin!$AE$4,0),"FKU")</f>
        <v>889</v>
      </c>
      <c r="U508">
        <f ca="1">IFERROR(ROUNDUP(K508*Admin!$AE$4,0),"FKU")</f>
        <v>1269</v>
      </c>
      <c r="V508" t="str">
        <f>IFERROR(ROUNDUP(L508*Avropsmottagare!$G$4,0),"FKU")</f>
        <v>FKU</v>
      </c>
      <c r="W508">
        <f t="shared" si="16"/>
        <v>0</v>
      </c>
    </row>
    <row r="509" spans="1:23" x14ac:dyDescent="0.35">
      <c r="A509" t="s">
        <v>67</v>
      </c>
      <c r="B509" t="s">
        <v>68</v>
      </c>
      <c r="C509" t="s">
        <v>2</v>
      </c>
      <c r="D509" t="s">
        <v>36</v>
      </c>
      <c r="G509" t="s">
        <v>108</v>
      </c>
      <c r="H509">
        <v>649</v>
      </c>
      <c r="I509">
        <v>721</v>
      </c>
      <c r="J509">
        <v>801</v>
      </c>
      <c r="K509">
        <v>1144</v>
      </c>
      <c r="L509" t="s">
        <v>37</v>
      </c>
      <c r="Q509" t="str">
        <f t="shared" si="15"/>
        <v>Consid ABB1.4 Hållbarhetsstrateg inom IT</v>
      </c>
      <c r="R509">
        <f ca="1">IFERROR(ROUNDUP(H509*Admin!$AE$4,0),"FKU")</f>
        <v>720</v>
      </c>
      <c r="S509">
        <f ca="1">IFERROR(ROUNDUP(I509*Admin!$AE$4,0),"FKU")</f>
        <v>800</v>
      </c>
      <c r="T509">
        <f ca="1">IFERROR(ROUNDUP(J509*Admin!$AE$4,0),"FKU")</f>
        <v>889</v>
      </c>
      <c r="U509">
        <f ca="1">IFERROR(ROUNDUP(K509*Admin!$AE$4,0),"FKU")</f>
        <v>1269</v>
      </c>
      <c r="V509" t="str">
        <f>IFERROR(ROUNDUP(L509*Avropsmottagare!$G$4,0),"FKU")</f>
        <v>FKU</v>
      </c>
      <c r="W509">
        <f t="shared" si="16"/>
        <v>0</v>
      </c>
    </row>
    <row r="510" spans="1:23" x14ac:dyDescent="0.35">
      <c r="A510" t="s">
        <v>67</v>
      </c>
      <c r="B510" t="s">
        <v>68</v>
      </c>
      <c r="C510" t="s">
        <v>2</v>
      </c>
      <c r="D510" t="s">
        <v>38</v>
      </c>
      <c r="G510" t="s">
        <v>10</v>
      </c>
      <c r="H510">
        <v>806</v>
      </c>
      <c r="I510">
        <v>895</v>
      </c>
      <c r="J510">
        <v>994</v>
      </c>
      <c r="K510">
        <v>1194</v>
      </c>
      <c r="L510" t="s">
        <v>37</v>
      </c>
      <c r="Q510" t="str">
        <f t="shared" si="15"/>
        <v>Consid ABB2.1 Projektledare</v>
      </c>
      <c r="R510">
        <f ca="1">IFERROR(ROUNDUP(H510*Admin!$AE$4,0),"FKU")</f>
        <v>894</v>
      </c>
      <c r="S510">
        <f ca="1">IFERROR(ROUNDUP(I510*Admin!$AE$4,0),"FKU")</f>
        <v>993</v>
      </c>
      <c r="T510">
        <f ca="1">IFERROR(ROUNDUP(J510*Admin!$AE$4,0),"FKU")</f>
        <v>1103</v>
      </c>
      <c r="U510">
        <f ca="1">IFERROR(ROUNDUP(K510*Admin!$AE$4,0),"FKU")</f>
        <v>1324</v>
      </c>
      <c r="V510" t="str">
        <f>IFERROR(ROUNDUP(L510*Avropsmottagare!$G$4,0),"FKU")</f>
        <v>FKU</v>
      </c>
      <c r="W510">
        <f t="shared" si="16"/>
        <v>0</v>
      </c>
    </row>
    <row r="511" spans="1:23" x14ac:dyDescent="0.35">
      <c r="A511" t="s">
        <v>67</v>
      </c>
      <c r="B511" t="s">
        <v>68</v>
      </c>
      <c r="C511" t="s">
        <v>2</v>
      </c>
      <c r="D511" t="s">
        <v>38</v>
      </c>
      <c r="G511" t="s">
        <v>11</v>
      </c>
      <c r="H511">
        <v>806</v>
      </c>
      <c r="I511">
        <v>895</v>
      </c>
      <c r="J511">
        <v>994</v>
      </c>
      <c r="K511">
        <v>1194</v>
      </c>
      <c r="L511" t="s">
        <v>37</v>
      </c>
      <c r="Q511" t="str">
        <f t="shared" si="15"/>
        <v>Consid ABB2.2 Teknisk projektledare</v>
      </c>
      <c r="R511">
        <f ca="1">IFERROR(ROUNDUP(H511*Admin!$AE$4,0),"FKU")</f>
        <v>894</v>
      </c>
      <c r="S511">
        <f ca="1">IFERROR(ROUNDUP(I511*Admin!$AE$4,0),"FKU")</f>
        <v>993</v>
      </c>
      <c r="T511">
        <f ca="1">IFERROR(ROUNDUP(J511*Admin!$AE$4,0),"FKU")</f>
        <v>1103</v>
      </c>
      <c r="U511">
        <f ca="1">IFERROR(ROUNDUP(K511*Admin!$AE$4,0),"FKU")</f>
        <v>1324</v>
      </c>
      <c r="V511" t="str">
        <f>IFERROR(ROUNDUP(L511*Avropsmottagare!$G$4,0),"FKU")</f>
        <v>FKU</v>
      </c>
      <c r="W511">
        <f t="shared" si="16"/>
        <v>0</v>
      </c>
    </row>
    <row r="512" spans="1:23" x14ac:dyDescent="0.35">
      <c r="A512" t="s">
        <v>67</v>
      </c>
      <c r="B512" t="s">
        <v>68</v>
      </c>
      <c r="C512" t="s">
        <v>2</v>
      </c>
      <c r="D512" t="s">
        <v>38</v>
      </c>
      <c r="G512" t="s">
        <v>109</v>
      </c>
      <c r="H512">
        <v>806</v>
      </c>
      <c r="I512">
        <v>895</v>
      </c>
      <c r="J512">
        <v>994</v>
      </c>
      <c r="K512">
        <v>1194</v>
      </c>
      <c r="L512" t="s">
        <v>37</v>
      </c>
      <c r="Q512" t="str">
        <f t="shared" si="15"/>
        <v>Consid ABB2.3 Förändringsledare</v>
      </c>
      <c r="R512">
        <f ca="1">IFERROR(ROUNDUP(H512*Admin!$AE$4,0),"FKU")</f>
        <v>894</v>
      </c>
      <c r="S512">
        <f ca="1">IFERROR(ROUNDUP(I512*Admin!$AE$4,0),"FKU")</f>
        <v>993</v>
      </c>
      <c r="T512">
        <f ca="1">IFERROR(ROUNDUP(J512*Admin!$AE$4,0),"FKU")</f>
        <v>1103</v>
      </c>
      <c r="U512">
        <f ca="1">IFERROR(ROUNDUP(K512*Admin!$AE$4,0),"FKU")</f>
        <v>1324</v>
      </c>
      <c r="V512" t="str">
        <f>IFERROR(ROUNDUP(L512*Avropsmottagare!$G$4,0),"FKU")</f>
        <v>FKU</v>
      </c>
      <c r="W512">
        <f t="shared" si="16"/>
        <v>0</v>
      </c>
    </row>
    <row r="513" spans="1:23" x14ac:dyDescent="0.35">
      <c r="A513" t="s">
        <v>67</v>
      </c>
      <c r="B513" t="s">
        <v>68</v>
      </c>
      <c r="C513" t="s">
        <v>2</v>
      </c>
      <c r="D513" t="s">
        <v>38</v>
      </c>
      <c r="G513" t="s">
        <v>110</v>
      </c>
      <c r="H513">
        <v>806</v>
      </c>
      <c r="I513">
        <v>895</v>
      </c>
      <c r="J513">
        <v>994</v>
      </c>
      <c r="K513">
        <v>1194</v>
      </c>
      <c r="L513" t="s">
        <v>37</v>
      </c>
      <c r="Q513" t="str">
        <f t="shared" si="15"/>
        <v>Consid ABB2.4 IT-controller/Compliance manager</v>
      </c>
      <c r="R513">
        <f ca="1">IFERROR(ROUNDUP(H513*Admin!$AE$4,0),"FKU")</f>
        <v>894</v>
      </c>
      <c r="S513">
        <f ca="1">IFERROR(ROUNDUP(I513*Admin!$AE$4,0),"FKU")</f>
        <v>993</v>
      </c>
      <c r="T513">
        <f ca="1">IFERROR(ROUNDUP(J513*Admin!$AE$4,0),"FKU")</f>
        <v>1103</v>
      </c>
      <c r="U513">
        <f ca="1">IFERROR(ROUNDUP(K513*Admin!$AE$4,0),"FKU")</f>
        <v>1324</v>
      </c>
      <c r="V513" t="str">
        <f>IFERROR(ROUNDUP(L513*Avropsmottagare!$G$4,0),"FKU")</f>
        <v>FKU</v>
      </c>
      <c r="W513">
        <f t="shared" si="16"/>
        <v>0</v>
      </c>
    </row>
    <row r="514" spans="1:23" x14ac:dyDescent="0.35">
      <c r="A514" t="s">
        <v>67</v>
      </c>
      <c r="B514" t="s">
        <v>68</v>
      </c>
      <c r="C514" t="s">
        <v>2</v>
      </c>
      <c r="D514" t="s">
        <v>39</v>
      </c>
      <c r="G514" t="s">
        <v>111</v>
      </c>
      <c r="H514">
        <v>765</v>
      </c>
      <c r="I514">
        <v>850</v>
      </c>
      <c r="J514">
        <v>944</v>
      </c>
      <c r="K514">
        <v>1044</v>
      </c>
      <c r="L514" t="s">
        <v>37</v>
      </c>
      <c r="Q514" t="str">
        <f t="shared" si="15"/>
        <v>Consid ABB3.1 Systemutvecklare/Systemintegratör</v>
      </c>
      <c r="R514">
        <f ca="1">IFERROR(ROUNDUP(H514*Admin!$AE$4,0),"FKU")</f>
        <v>849</v>
      </c>
      <c r="S514">
        <f ca="1">IFERROR(ROUNDUP(I514*Admin!$AE$4,0),"FKU")</f>
        <v>943</v>
      </c>
      <c r="T514">
        <f ca="1">IFERROR(ROUNDUP(J514*Admin!$AE$4,0),"FKU")</f>
        <v>1047</v>
      </c>
      <c r="U514">
        <f ca="1">IFERROR(ROUNDUP(K514*Admin!$AE$4,0),"FKU")</f>
        <v>1158</v>
      </c>
      <c r="V514" t="str">
        <f>IFERROR(ROUNDUP(L514*Avropsmottagare!$G$4,0),"FKU")</f>
        <v>FKU</v>
      </c>
      <c r="W514">
        <f t="shared" si="16"/>
        <v>0</v>
      </c>
    </row>
    <row r="515" spans="1:23" x14ac:dyDescent="0.35">
      <c r="A515" t="s">
        <v>67</v>
      </c>
      <c r="B515" t="s">
        <v>68</v>
      </c>
      <c r="C515" t="s">
        <v>2</v>
      </c>
      <c r="D515" t="s">
        <v>39</v>
      </c>
      <c r="G515" t="s">
        <v>112</v>
      </c>
      <c r="H515">
        <v>765</v>
      </c>
      <c r="I515">
        <v>850</v>
      </c>
      <c r="J515">
        <v>944</v>
      </c>
      <c r="K515">
        <v>1044</v>
      </c>
      <c r="L515" t="s">
        <v>37</v>
      </c>
      <c r="Q515" t="str">
        <f t="shared" ref="Q515:Q578" si="17">$A515&amp;$C515&amp;$G515</f>
        <v>Consid ABB3.2 Systemförvaltare</v>
      </c>
      <c r="R515">
        <f ca="1">IFERROR(ROUNDUP(H515*Admin!$AE$4,0),"FKU")</f>
        <v>849</v>
      </c>
      <c r="S515">
        <f ca="1">IFERROR(ROUNDUP(I515*Admin!$AE$4,0),"FKU")</f>
        <v>943</v>
      </c>
      <c r="T515">
        <f ca="1">IFERROR(ROUNDUP(J515*Admin!$AE$4,0),"FKU")</f>
        <v>1047</v>
      </c>
      <c r="U515">
        <f ca="1">IFERROR(ROUNDUP(K515*Admin!$AE$4,0),"FKU")</f>
        <v>1158</v>
      </c>
      <c r="V515" t="str">
        <f>IFERROR(ROUNDUP(L515*Avropsmottagare!$G$4,0),"FKU")</f>
        <v>FKU</v>
      </c>
      <c r="W515">
        <f t="shared" ref="W515:W578" si="18">M515/1000000</f>
        <v>0</v>
      </c>
    </row>
    <row r="516" spans="1:23" x14ac:dyDescent="0.35">
      <c r="A516" t="s">
        <v>67</v>
      </c>
      <c r="B516" t="s">
        <v>68</v>
      </c>
      <c r="C516" t="s">
        <v>2</v>
      </c>
      <c r="D516" t="s">
        <v>39</v>
      </c>
      <c r="G516" t="s">
        <v>12</v>
      </c>
      <c r="H516">
        <v>765</v>
      </c>
      <c r="I516">
        <v>850</v>
      </c>
      <c r="J516">
        <v>944</v>
      </c>
      <c r="K516">
        <v>1044</v>
      </c>
      <c r="L516" t="s">
        <v>37</v>
      </c>
      <c r="Q516" t="str">
        <f t="shared" si="17"/>
        <v>Consid ABB3.3 Tekniker</v>
      </c>
      <c r="R516">
        <f ca="1">IFERROR(ROUNDUP(H516*Admin!$AE$4,0),"FKU")</f>
        <v>849</v>
      </c>
      <c r="S516">
        <f ca="1">IFERROR(ROUNDUP(I516*Admin!$AE$4,0),"FKU")</f>
        <v>943</v>
      </c>
      <c r="T516">
        <f ca="1">IFERROR(ROUNDUP(J516*Admin!$AE$4,0),"FKU")</f>
        <v>1047</v>
      </c>
      <c r="U516">
        <f ca="1">IFERROR(ROUNDUP(K516*Admin!$AE$4,0),"FKU")</f>
        <v>1158</v>
      </c>
      <c r="V516" t="str">
        <f>IFERROR(ROUNDUP(L516*Avropsmottagare!$G$4,0),"FKU")</f>
        <v>FKU</v>
      </c>
      <c r="W516">
        <f t="shared" si="18"/>
        <v>0</v>
      </c>
    </row>
    <row r="517" spans="1:23" x14ac:dyDescent="0.35">
      <c r="A517" t="s">
        <v>67</v>
      </c>
      <c r="B517" t="s">
        <v>68</v>
      </c>
      <c r="C517" t="s">
        <v>2</v>
      </c>
      <c r="D517" t="s">
        <v>39</v>
      </c>
      <c r="G517" t="s">
        <v>13</v>
      </c>
      <c r="H517">
        <v>765</v>
      </c>
      <c r="I517">
        <v>850</v>
      </c>
      <c r="J517">
        <v>944</v>
      </c>
      <c r="K517">
        <v>1044</v>
      </c>
      <c r="L517" t="s">
        <v>37</v>
      </c>
      <c r="Q517" t="str">
        <f t="shared" si="17"/>
        <v>Consid ABB3.4 Testare</v>
      </c>
      <c r="R517">
        <f ca="1">IFERROR(ROUNDUP(H517*Admin!$AE$4,0),"FKU")</f>
        <v>849</v>
      </c>
      <c r="S517">
        <f ca="1">IFERROR(ROUNDUP(I517*Admin!$AE$4,0),"FKU")</f>
        <v>943</v>
      </c>
      <c r="T517">
        <f ca="1">IFERROR(ROUNDUP(J517*Admin!$AE$4,0),"FKU")</f>
        <v>1047</v>
      </c>
      <c r="U517">
        <f ca="1">IFERROR(ROUNDUP(K517*Admin!$AE$4,0),"FKU")</f>
        <v>1158</v>
      </c>
      <c r="V517" t="str">
        <f>IFERROR(ROUNDUP(L517*Avropsmottagare!$G$4,0),"FKU")</f>
        <v>FKU</v>
      </c>
      <c r="W517">
        <f t="shared" si="18"/>
        <v>0</v>
      </c>
    </row>
    <row r="518" spans="1:23" x14ac:dyDescent="0.35">
      <c r="A518" t="s">
        <v>67</v>
      </c>
      <c r="B518" t="s">
        <v>68</v>
      </c>
      <c r="C518" t="s">
        <v>2</v>
      </c>
      <c r="D518" t="s">
        <v>113</v>
      </c>
      <c r="G518" t="s">
        <v>40</v>
      </c>
      <c r="H518">
        <v>706</v>
      </c>
      <c r="I518">
        <v>784</v>
      </c>
      <c r="J518">
        <v>871</v>
      </c>
      <c r="K518">
        <v>1244</v>
      </c>
      <c r="L518" t="s">
        <v>37</v>
      </c>
      <c r="Q518" t="str">
        <f t="shared" si="17"/>
        <v>Consid ABB4.1 Enterprisearkitekt</v>
      </c>
      <c r="R518">
        <f ca="1">IFERROR(ROUNDUP(H518*Admin!$AE$4,0),"FKU")</f>
        <v>783</v>
      </c>
      <c r="S518">
        <f ca="1">IFERROR(ROUNDUP(I518*Admin!$AE$4,0),"FKU")</f>
        <v>870</v>
      </c>
      <c r="T518">
        <f ca="1">IFERROR(ROUNDUP(J518*Admin!$AE$4,0),"FKU")</f>
        <v>966</v>
      </c>
      <c r="U518">
        <f ca="1">IFERROR(ROUNDUP(K518*Admin!$AE$4,0),"FKU")</f>
        <v>1380</v>
      </c>
      <c r="V518" t="str">
        <f>IFERROR(ROUNDUP(L518*Avropsmottagare!$G$4,0),"FKU")</f>
        <v>FKU</v>
      </c>
      <c r="W518">
        <f t="shared" si="18"/>
        <v>0</v>
      </c>
    </row>
    <row r="519" spans="1:23" x14ac:dyDescent="0.35">
      <c r="A519" t="s">
        <v>67</v>
      </c>
      <c r="B519" t="s">
        <v>68</v>
      </c>
      <c r="C519" t="s">
        <v>2</v>
      </c>
      <c r="D519" t="s">
        <v>113</v>
      </c>
      <c r="G519" t="s">
        <v>41</v>
      </c>
      <c r="H519">
        <v>706</v>
      </c>
      <c r="I519">
        <v>784</v>
      </c>
      <c r="J519">
        <v>871</v>
      </c>
      <c r="K519">
        <v>1244</v>
      </c>
      <c r="L519" t="s">
        <v>37</v>
      </c>
      <c r="Q519" t="str">
        <f t="shared" si="17"/>
        <v>Consid ABB4.2 Verksamhetsarkitekt</v>
      </c>
      <c r="R519">
        <f ca="1">IFERROR(ROUNDUP(H519*Admin!$AE$4,0),"FKU")</f>
        <v>783</v>
      </c>
      <c r="S519">
        <f ca="1">IFERROR(ROUNDUP(I519*Admin!$AE$4,0),"FKU")</f>
        <v>870</v>
      </c>
      <c r="T519">
        <f ca="1">IFERROR(ROUNDUP(J519*Admin!$AE$4,0),"FKU")</f>
        <v>966</v>
      </c>
      <c r="U519">
        <f ca="1">IFERROR(ROUNDUP(K519*Admin!$AE$4,0),"FKU")</f>
        <v>1380</v>
      </c>
      <c r="V519" t="str">
        <f>IFERROR(ROUNDUP(L519*Avropsmottagare!$G$4,0),"FKU")</f>
        <v>FKU</v>
      </c>
      <c r="W519">
        <f t="shared" si="18"/>
        <v>0</v>
      </c>
    </row>
    <row r="520" spans="1:23" x14ac:dyDescent="0.35">
      <c r="A520" t="s">
        <v>67</v>
      </c>
      <c r="B520" t="s">
        <v>68</v>
      </c>
      <c r="C520" t="s">
        <v>2</v>
      </c>
      <c r="D520" t="s">
        <v>113</v>
      </c>
      <c r="G520" t="s">
        <v>42</v>
      </c>
      <c r="H520">
        <v>706</v>
      </c>
      <c r="I520">
        <v>784</v>
      </c>
      <c r="J520">
        <v>871</v>
      </c>
      <c r="K520">
        <v>1244</v>
      </c>
      <c r="L520" t="s">
        <v>37</v>
      </c>
      <c r="Q520" t="str">
        <f t="shared" si="17"/>
        <v>Consid ABB4.3 Lösningsarkitekt</v>
      </c>
      <c r="R520">
        <f ca="1">IFERROR(ROUNDUP(H520*Admin!$AE$4,0),"FKU")</f>
        <v>783</v>
      </c>
      <c r="S520">
        <f ca="1">IFERROR(ROUNDUP(I520*Admin!$AE$4,0),"FKU")</f>
        <v>870</v>
      </c>
      <c r="T520">
        <f ca="1">IFERROR(ROUNDUP(J520*Admin!$AE$4,0),"FKU")</f>
        <v>966</v>
      </c>
      <c r="U520">
        <f ca="1">IFERROR(ROUNDUP(K520*Admin!$AE$4,0),"FKU")</f>
        <v>1380</v>
      </c>
      <c r="V520" t="str">
        <f>IFERROR(ROUNDUP(L520*Avropsmottagare!$G$4,0),"FKU")</f>
        <v>FKU</v>
      </c>
      <c r="W520">
        <f t="shared" si="18"/>
        <v>0</v>
      </c>
    </row>
    <row r="521" spans="1:23" x14ac:dyDescent="0.35">
      <c r="A521" t="s">
        <v>67</v>
      </c>
      <c r="B521" t="s">
        <v>68</v>
      </c>
      <c r="C521" t="s">
        <v>2</v>
      </c>
      <c r="D521" t="s">
        <v>113</v>
      </c>
      <c r="G521" t="s">
        <v>43</v>
      </c>
      <c r="H521">
        <v>706</v>
      </c>
      <c r="I521">
        <v>784</v>
      </c>
      <c r="J521">
        <v>871</v>
      </c>
      <c r="K521">
        <v>1244</v>
      </c>
      <c r="L521" t="s">
        <v>37</v>
      </c>
      <c r="Q521" t="str">
        <f t="shared" si="17"/>
        <v>Consid ABB4.4 Mjukvaruarkitekt</v>
      </c>
      <c r="R521">
        <f ca="1">IFERROR(ROUNDUP(H521*Admin!$AE$4,0),"FKU")</f>
        <v>783</v>
      </c>
      <c r="S521">
        <f ca="1">IFERROR(ROUNDUP(I521*Admin!$AE$4,0),"FKU")</f>
        <v>870</v>
      </c>
      <c r="T521">
        <f ca="1">IFERROR(ROUNDUP(J521*Admin!$AE$4,0),"FKU")</f>
        <v>966</v>
      </c>
      <c r="U521">
        <f ca="1">IFERROR(ROUNDUP(K521*Admin!$AE$4,0),"FKU")</f>
        <v>1380</v>
      </c>
      <c r="V521" t="str">
        <f>IFERROR(ROUNDUP(L521*Avropsmottagare!$G$4,0),"FKU")</f>
        <v>FKU</v>
      </c>
      <c r="W521">
        <f t="shared" si="18"/>
        <v>0</v>
      </c>
    </row>
    <row r="522" spans="1:23" x14ac:dyDescent="0.35">
      <c r="A522" t="s">
        <v>67</v>
      </c>
      <c r="B522" t="s">
        <v>68</v>
      </c>
      <c r="C522" t="s">
        <v>2</v>
      </c>
      <c r="D522" t="s">
        <v>113</v>
      </c>
      <c r="G522" t="s">
        <v>44</v>
      </c>
      <c r="H522">
        <v>706</v>
      </c>
      <c r="I522">
        <v>784</v>
      </c>
      <c r="J522">
        <v>871</v>
      </c>
      <c r="K522">
        <v>1244</v>
      </c>
      <c r="L522" t="s">
        <v>37</v>
      </c>
      <c r="Q522" t="str">
        <f t="shared" si="17"/>
        <v>Consid ABB4.5 Infrastrukturarkitekt</v>
      </c>
      <c r="R522">
        <f ca="1">IFERROR(ROUNDUP(H522*Admin!$AE$4,0),"FKU")</f>
        <v>783</v>
      </c>
      <c r="S522">
        <f ca="1">IFERROR(ROUNDUP(I522*Admin!$AE$4,0),"FKU")</f>
        <v>870</v>
      </c>
      <c r="T522">
        <f ca="1">IFERROR(ROUNDUP(J522*Admin!$AE$4,0),"FKU")</f>
        <v>966</v>
      </c>
      <c r="U522">
        <f ca="1">IFERROR(ROUNDUP(K522*Admin!$AE$4,0),"FKU")</f>
        <v>1380</v>
      </c>
      <c r="V522" t="str">
        <f>IFERROR(ROUNDUP(L522*Avropsmottagare!$G$4,0),"FKU")</f>
        <v>FKU</v>
      </c>
      <c r="W522">
        <f t="shared" si="18"/>
        <v>0</v>
      </c>
    </row>
    <row r="523" spans="1:23" x14ac:dyDescent="0.35">
      <c r="A523" t="s">
        <v>67</v>
      </c>
      <c r="B523" t="s">
        <v>68</v>
      </c>
      <c r="C523" t="s">
        <v>2</v>
      </c>
      <c r="D523" t="s">
        <v>114</v>
      </c>
      <c r="G523" t="s">
        <v>14</v>
      </c>
      <c r="H523">
        <v>531</v>
      </c>
      <c r="I523">
        <v>589</v>
      </c>
      <c r="J523">
        <v>654</v>
      </c>
      <c r="K523">
        <v>933</v>
      </c>
      <c r="L523" t="s">
        <v>37</v>
      </c>
      <c r="Q523" t="str">
        <f t="shared" si="17"/>
        <v>Consid ABB5.1 Säkerhetsstrateg/Säkerhetsanalytiker</v>
      </c>
      <c r="R523">
        <f ca="1">IFERROR(ROUNDUP(H523*Admin!$AE$4,0),"FKU")</f>
        <v>589</v>
      </c>
      <c r="S523">
        <f ca="1">IFERROR(ROUNDUP(I523*Admin!$AE$4,0),"FKU")</f>
        <v>654</v>
      </c>
      <c r="T523">
        <f ca="1">IFERROR(ROUNDUP(J523*Admin!$AE$4,0),"FKU")</f>
        <v>726</v>
      </c>
      <c r="U523">
        <f ca="1">IFERROR(ROUNDUP(K523*Admin!$AE$4,0),"FKU")</f>
        <v>1035</v>
      </c>
      <c r="V523" t="str">
        <f>IFERROR(ROUNDUP(L523*Avropsmottagare!$G$4,0),"FKU")</f>
        <v>FKU</v>
      </c>
      <c r="W523">
        <f t="shared" si="18"/>
        <v>0</v>
      </c>
    </row>
    <row r="524" spans="1:23" x14ac:dyDescent="0.35">
      <c r="A524" t="s">
        <v>67</v>
      </c>
      <c r="B524" t="s">
        <v>68</v>
      </c>
      <c r="C524" t="s">
        <v>2</v>
      </c>
      <c r="D524" t="s">
        <v>114</v>
      </c>
      <c r="G524" t="s">
        <v>115</v>
      </c>
      <c r="H524">
        <v>531</v>
      </c>
      <c r="I524">
        <v>589</v>
      </c>
      <c r="J524">
        <v>654</v>
      </c>
      <c r="K524">
        <v>933</v>
      </c>
      <c r="L524" t="s">
        <v>37</v>
      </c>
      <c r="Q524" t="str">
        <f t="shared" si="17"/>
        <v>Consid ABB5.2 Risk Manager</v>
      </c>
      <c r="R524">
        <f ca="1">IFERROR(ROUNDUP(H524*Admin!$AE$4,0),"FKU")</f>
        <v>589</v>
      </c>
      <c r="S524">
        <f ca="1">IFERROR(ROUNDUP(I524*Admin!$AE$4,0),"FKU")</f>
        <v>654</v>
      </c>
      <c r="T524">
        <f ca="1">IFERROR(ROUNDUP(J524*Admin!$AE$4,0),"FKU")</f>
        <v>726</v>
      </c>
      <c r="U524">
        <f ca="1">IFERROR(ROUNDUP(K524*Admin!$AE$4,0),"FKU")</f>
        <v>1035</v>
      </c>
      <c r="V524" t="str">
        <f>IFERROR(ROUNDUP(L524*Avropsmottagare!$G$4,0),"FKU")</f>
        <v>FKU</v>
      </c>
      <c r="W524">
        <f t="shared" si="18"/>
        <v>0</v>
      </c>
    </row>
    <row r="525" spans="1:23" x14ac:dyDescent="0.35">
      <c r="A525" t="s">
        <v>67</v>
      </c>
      <c r="B525" t="s">
        <v>68</v>
      </c>
      <c r="C525" t="s">
        <v>2</v>
      </c>
      <c r="D525" t="s">
        <v>114</v>
      </c>
      <c r="G525" t="s">
        <v>15</v>
      </c>
      <c r="H525">
        <v>531</v>
      </c>
      <c r="I525">
        <v>589</v>
      </c>
      <c r="J525">
        <v>654</v>
      </c>
      <c r="K525">
        <v>933</v>
      </c>
      <c r="L525" t="s">
        <v>37</v>
      </c>
      <c r="Q525" t="str">
        <f t="shared" si="17"/>
        <v>Consid ABB5.3 Säkerhetstekniker</v>
      </c>
      <c r="R525">
        <f ca="1">IFERROR(ROUNDUP(H525*Admin!$AE$4,0),"FKU")</f>
        <v>589</v>
      </c>
      <c r="S525">
        <f ca="1">IFERROR(ROUNDUP(I525*Admin!$AE$4,0),"FKU")</f>
        <v>654</v>
      </c>
      <c r="T525">
        <f ca="1">IFERROR(ROUNDUP(J525*Admin!$AE$4,0),"FKU")</f>
        <v>726</v>
      </c>
      <c r="U525">
        <f ca="1">IFERROR(ROUNDUP(K525*Admin!$AE$4,0),"FKU")</f>
        <v>1035</v>
      </c>
      <c r="V525" t="str">
        <f>IFERROR(ROUNDUP(L525*Avropsmottagare!$G$4,0),"FKU")</f>
        <v>FKU</v>
      </c>
      <c r="W525">
        <f t="shared" si="18"/>
        <v>0</v>
      </c>
    </row>
    <row r="526" spans="1:23" x14ac:dyDescent="0.35">
      <c r="A526" t="s">
        <v>67</v>
      </c>
      <c r="B526" t="s">
        <v>68</v>
      </c>
      <c r="C526" t="s">
        <v>2</v>
      </c>
      <c r="D526" t="s">
        <v>116</v>
      </c>
      <c r="G526" t="s">
        <v>45</v>
      </c>
      <c r="H526">
        <v>749</v>
      </c>
      <c r="I526">
        <v>832</v>
      </c>
      <c r="J526">
        <v>924</v>
      </c>
      <c r="K526">
        <v>1039</v>
      </c>
      <c r="L526" t="s">
        <v>37</v>
      </c>
      <c r="Q526" t="str">
        <f t="shared" si="17"/>
        <v>Consid ABB6.1 Webbstrateg</v>
      </c>
      <c r="R526">
        <f ca="1">IFERROR(ROUNDUP(H526*Admin!$AE$4,0),"FKU")</f>
        <v>831</v>
      </c>
      <c r="S526">
        <f ca="1">IFERROR(ROUNDUP(I526*Admin!$AE$4,0),"FKU")</f>
        <v>923</v>
      </c>
      <c r="T526">
        <f ca="1">IFERROR(ROUNDUP(J526*Admin!$AE$4,0),"FKU")</f>
        <v>1025</v>
      </c>
      <c r="U526">
        <f ca="1">IFERROR(ROUNDUP(K526*Admin!$AE$4,0),"FKU")</f>
        <v>1152</v>
      </c>
      <c r="V526" t="str">
        <f>IFERROR(ROUNDUP(L526*Avropsmottagare!$G$4,0),"FKU")</f>
        <v>FKU</v>
      </c>
      <c r="W526">
        <f t="shared" si="18"/>
        <v>0</v>
      </c>
    </row>
    <row r="527" spans="1:23" x14ac:dyDescent="0.35">
      <c r="A527" t="s">
        <v>67</v>
      </c>
      <c r="B527" t="s">
        <v>68</v>
      </c>
      <c r="C527" t="s">
        <v>2</v>
      </c>
      <c r="D527" t="s">
        <v>116</v>
      </c>
      <c r="G527" t="s">
        <v>117</v>
      </c>
      <c r="H527">
        <v>749</v>
      </c>
      <c r="I527">
        <v>832</v>
      </c>
      <c r="J527">
        <v>924</v>
      </c>
      <c r="K527">
        <v>1039</v>
      </c>
      <c r="L527" t="s">
        <v>37</v>
      </c>
      <c r="Q527" t="str">
        <f t="shared" si="17"/>
        <v>Consid ABB6.2 Interaktionsdesigner/Tillgänglighetsexpert</v>
      </c>
      <c r="R527">
        <f ca="1">IFERROR(ROUNDUP(H527*Admin!$AE$4,0),"FKU")</f>
        <v>831</v>
      </c>
      <c r="S527">
        <f ca="1">IFERROR(ROUNDUP(I527*Admin!$AE$4,0),"FKU")</f>
        <v>923</v>
      </c>
      <c r="T527">
        <f ca="1">IFERROR(ROUNDUP(J527*Admin!$AE$4,0),"FKU")</f>
        <v>1025</v>
      </c>
      <c r="U527">
        <f ca="1">IFERROR(ROUNDUP(K527*Admin!$AE$4,0),"FKU")</f>
        <v>1152</v>
      </c>
      <c r="V527" t="str">
        <f>IFERROR(ROUNDUP(L527*Avropsmottagare!$G$4,0),"FKU")</f>
        <v>FKU</v>
      </c>
      <c r="W527">
        <f t="shared" si="18"/>
        <v>0</v>
      </c>
    </row>
    <row r="528" spans="1:23" x14ac:dyDescent="0.35">
      <c r="A528" t="s">
        <v>67</v>
      </c>
      <c r="B528" t="s">
        <v>68</v>
      </c>
      <c r="C528" t="s">
        <v>2</v>
      </c>
      <c r="D528" t="s">
        <v>116</v>
      </c>
      <c r="G528" t="s">
        <v>16</v>
      </c>
      <c r="H528">
        <v>749</v>
      </c>
      <c r="I528">
        <v>832</v>
      </c>
      <c r="J528">
        <v>924</v>
      </c>
      <c r="K528">
        <v>1039</v>
      </c>
      <c r="L528" t="s">
        <v>37</v>
      </c>
      <c r="Q528" t="str">
        <f t="shared" si="17"/>
        <v>Consid ABB6.3 Grafisk formgivare</v>
      </c>
      <c r="R528">
        <f ca="1">IFERROR(ROUNDUP(H528*Admin!$AE$4,0),"FKU")</f>
        <v>831</v>
      </c>
      <c r="S528">
        <f ca="1">IFERROR(ROUNDUP(I528*Admin!$AE$4,0),"FKU")</f>
        <v>923</v>
      </c>
      <c r="T528">
        <f ca="1">IFERROR(ROUNDUP(J528*Admin!$AE$4,0),"FKU")</f>
        <v>1025</v>
      </c>
      <c r="U528">
        <f ca="1">IFERROR(ROUNDUP(K528*Admin!$AE$4,0),"FKU")</f>
        <v>1152</v>
      </c>
      <c r="V528" t="str">
        <f>IFERROR(ROUNDUP(L528*Avropsmottagare!$G$4,0),"FKU")</f>
        <v>FKU</v>
      </c>
      <c r="W528">
        <f t="shared" si="18"/>
        <v>0</v>
      </c>
    </row>
    <row r="529" spans="1:23" x14ac:dyDescent="0.35">
      <c r="A529" t="s">
        <v>67</v>
      </c>
      <c r="B529" t="s">
        <v>68</v>
      </c>
      <c r="C529" t="s">
        <v>2</v>
      </c>
      <c r="D529" t="s">
        <v>46</v>
      </c>
      <c r="G529" t="s">
        <v>47</v>
      </c>
      <c r="H529">
        <v>198</v>
      </c>
      <c r="I529">
        <v>219</v>
      </c>
      <c r="J529">
        <v>312</v>
      </c>
      <c r="K529">
        <v>445</v>
      </c>
      <c r="L529" t="s">
        <v>37</v>
      </c>
      <c r="Q529" t="str">
        <f t="shared" si="17"/>
        <v>Consid ABB7.1 Teknikstöd – på plats</v>
      </c>
      <c r="R529">
        <f ca="1">IFERROR(ROUNDUP(H529*Admin!$AE$4,0),"FKU")</f>
        <v>220</v>
      </c>
      <c r="S529">
        <f ca="1">IFERROR(ROUNDUP(I529*Admin!$AE$4,0),"FKU")</f>
        <v>243</v>
      </c>
      <c r="T529">
        <f ca="1">IFERROR(ROUNDUP(J529*Admin!$AE$4,0),"FKU")</f>
        <v>346</v>
      </c>
      <c r="U529">
        <f ca="1">IFERROR(ROUNDUP(K529*Admin!$AE$4,0),"FKU")</f>
        <v>494</v>
      </c>
      <c r="V529" t="str">
        <f>IFERROR(ROUNDUP(L529*Avropsmottagare!$G$4,0),"FKU")</f>
        <v>FKU</v>
      </c>
      <c r="W529">
        <f t="shared" si="18"/>
        <v>0</v>
      </c>
    </row>
    <row r="530" spans="1:23" x14ac:dyDescent="0.35">
      <c r="A530" t="s">
        <v>67</v>
      </c>
      <c r="B530" t="s">
        <v>68</v>
      </c>
      <c r="C530" t="s">
        <v>3</v>
      </c>
      <c r="D530" t="s">
        <v>36</v>
      </c>
      <c r="G530" t="s">
        <v>9</v>
      </c>
      <c r="H530">
        <v>649</v>
      </c>
      <c r="I530">
        <v>721</v>
      </c>
      <c r="J530">
        <v>801</v>
      </c>
      <c r="K530">
        <v>1144</v>
      </c>
      <c r="L530" t="s">
        <v>37</v>
      </c>
      <c r="Q530" t="str">
        <f t="shared" si="17"/>
        <v>Consid ABC1.1 IT- eller Digitaliseringsstrateg</v>
      </c>
      <c r="R530">
        <f ca="1">IFERROR(ROUNDUP(H530*Admin!$AE$4,0),"FKU")</f>
        <v>720</v>
      </c>
      <c r="S530">
        <f ca="1">IFERROR(ROUNDUP(I530*Admin!$AE$4,0),"FKU")</f>
        <v>800</v>
      </c>
      <c r="T530">
        <f ca="1">IFERROR(ROUNDUP(J530*Admin!$AE$4,0),"FKU")</f>
        <v>889</v>
      </c>
      <c r="U530">
        <f ca="1">IFERROR(ROUNDUP(K530*Admin!$AE$4,0),"FKU")</f>
        <v>1269</v>
      </c>
      <c r="V530" t="str">
        <f>IFERROR(ROUNDUP(L530*Avropsmottagare!$G$4,0),"FKU")</f>
        <v>FKU</v>
      </c>
      <c r="W530">
        <f t="shared" si="18"/>
        <v>0</v>
      </c>
    </row>
    <row r="531" spans="1:23" x14ac:dyDescent="0.35">
      <c r="A531" t="s">
        <v>67</v>
      </c>
      <c r="B531" t="s">
        <v>68</v>
      </c>
      <c r="C531" t="s">
        <v>3</v>
      </c>
      <c r="D531" t="s">
        <v>36</v>
      </c>
      <c r="G531" t="s">
        <v>106</v>
      </c>
      <c r="H531">
        <v>649</v>
      </c>
      <c r="I531">
        <v>721</v>
      </c>
      <c r="J531">
        <v>801</v>
      </c>
      <c r="K531">
        <v>1144</v>
      </c>
      <c r="L531" t="s">
        <v>37</v>
      </c>
      <c r="Q531" t="str">
        <f t="shared" si="17"/>
        <v>Consid ABC1.2 Modelleringsledare/Kravanalytiker</v>
      </c>
      <c r="R531">
        <f ca="1">IFERROR(ROUNDUP(H531*Admin!$AE$4,0),"FKU")</f>
        <v>720</v>
      </c>
      <c r="S531">
        <f ca="1">IFERROR(ROUNDUP(I531*Admin!$AE$4,0),"FKU")</f>
        <v>800</v>
      </c>
      <c r="T531">
        <f ca="1">IFERROR(ROUNDUP(J531*Admin!$AE$4,0),"FKU")</f>
        <v>889</v>
      </c>
      <c r="U531">
        <f ca="1">IFERROR(ROUNDUP(K531*Admin!$AE$4,0),"FKU")</f>
        <v>1269</v>
      </c>
      <c r="V531" t="str">
        <f>IFERROR(ROUNDUP(L531*Avropsmottagare!$G$4,0),"FKU")</f>
        <v>FKU</v>
      </c>
      <c r="W531">
        <f t="shared" si="18"/>
        <v>0</v>
      </c>
    </row>
    <row r="532" spans="1:23" x14ac:dyDescent="0.35">
      <c r="A532" t="s">
        <v>67</v>
      </c>
      <c r="B532" t="s">
        <v>68</v>
      </c>
      <c r="C532" t="s">
        <v>3</v>
      </c>
      <c r="D532" t="s">
        <v>36</v>
      </c>
      <c r="G532" t="s">
        <v>107</v>
      </c>
      <c r="H532">
        <v>649</v>
      </c>
      <c r="I532">
        <v>721</v>
      </c>
      <c r="J532">
        <v>801</v>
      </c>
      <c r="K532">
        <v>1144</v>
      </c>
      <c r="L532" t="s">
        <v>37</v>
      </c>
      <c r="Q532" t="str">
        <f t="shared" si="17"/>
        <v>Consid ABC1.3 Metodstöd</v>
      </c>
      <c r="R532">
        <f ca="1">IFERROR(ROUNDUP(H532*Admin!$AE$4,0),"FKU")</f>
        <v>720</v>
      </c>
      <c r="S532">
        <f ca="1">IFERROR(ROUNDUP(I532*Admin!$AE$4,0),"FKU")</f>
        <v>800</v>
      </c>
      <c r="T532">
        <f ca="1">IFERROR(ROUNDUP(J532*Admin!$AE$4,0),"FKU")</f>
        <v>889</v>
      </c>
      <c r="U532">
        <f ca="1">IFERROR(ROUNDUP(K532*Admin!$AE$4,0),"FKU")</f>
        <v>1269</v>
      </c>
      <c r="V532" t="str">
        <f>IFERROR(ROUNDUP(L532*Avropsmottagare!$G$4,0),"FKU")</f>
        <v>FKU</v>
      </c>
      <c r="W532">
        <f t="shared" si="18"/>
        <v>0</v>
      </c>
    </row>
    <row r="533" spans="1:23" x14ac:dyDescent="0.35">
      <c r="A533" t="s">
        <v>67</v>
      </c>
      <c r="B533" t="s">
        <v>68</v>
      </c>
      <c r="C533" t="s">
        <v>3</v>
      </c>
      <c r="D533" t="s">
        <v>36</v>
      </c>
      <c r="G533" t="s">
        <v>108</v>
      </c>
      <c r="H533">
        <v>649</v>
      </c>
      <c r="I533">
        <v>721</v>
      </c>
      <c r="J533">
        <v>801</v>
      </c>
      <c r="K533">
        <v>1144</v>
      </c>
      <c r="L533" t="s">
        <v>37</v>
      </c>
      <c r="Q533" t="str">
        <f t="shared" si="17"/>
        <v>Consid ABC1.4 Hållbarhetsstrateg inom IT</v>
      </c>
      <c r="R533">
        <f ca="1">IFERROR(ROUNDUP(H533*Admin!$AE$4,0),"FKU")</f>
        <v>720</v>
      </c>
      <c r="S533">
        <f ca="1">IFERROR(ROUNDUP(I533*Admin!$AE$4,0),"FKU")</f>
        <v>800</v>
      </c>
      <c r="T533">
        <f ca="1">IFERROR(ROUNDUP(J533*Admin!$AE$4,0),"FKU")</f>
        <v>889</v>
      </c>
      <c r="U533">
        <f ca="1">IFERROR(ROUNDUP(K533*Admin!$AE$4,0),"FKU")</f>
        <v>1269</v>
      </c>
      <c r="V533" t="str">
        <f>IFERROR(ROUNDUP(L533*Avropsmottagare!$G$4,0),"FKU")</f>
        <v>FKU</v>
      </c>
      <c r="W533">
        <f t="shared" si="18"/>
        <v>0</v>
      </c>
    </row>
    <row r="534" spans="1:23" x14ac:dyDescent="0.35">
      <c r="A534" t="s">
        <v>67</v>
      </c>
      <c r="B534" t="s">
        <v>68</v>
      </c>
      <c r="C534" t="s">
        <v>3</v>
      </c>
      <c r="D534" t="s">
        <v>38</v>
      </c>
      <c r="G534" t="s">
        <v>10</v>
      </c>
      <c r="H534">
        <v>806</v>
      </c>
      <c r="I534">
        <v>895</v>
      </c>
      <c r="J534">
        <v>994</v>
      </c>
      <c r="K534">
        <v>1194</v>
      </c>
      <c r="L534" t="s">
        <v>37</v>
      </c>
      <c r="Q534" t="str">
        <f t="shared" si="17"/>
        <v>Consid ABC2.1 Projektledare</v>
      </c>
      <c r="R534">
        <f ca="1">IFERROR(ROUNDUP(H534*Admin!$AE$4,0),"FKU")</f>
        <v>894</v>
      </c>
      <c r="S534">
        <f ca="1">IFERROR(ROUNDUP(I534*Admin!$AE$4,0),"FKU")</f>
        <v>993</v>
      </c>
      <c r="T534">
        <f ca="1">IFERROR(ROUNDUP(J534*Admin!$AE$4,0),"FKU")</f>
        <v>1103</v>
      </c>
      <c r="U534">
        <f ca="1">IFERROR(ROUNDUP(K534*Admin!$AE$4,0),"FKU")</f>
        <v>1324</v>
      </c>
      <c r="V534" t="str">
        <f>IFERROR(ROUNDUP(L534*Avropsmottagare!$G$4,0),"FKU")</f>
        <v>FKU</v>
      </c>
      <c r="W534">
        <f t="shared" si="18"/>
        <v>0</v>
      </c>
    </row>
    <row r="535" spans="1:23" x14ac:dyDescent="0.35">
      <c r="A535" t="s">
        <v>67</v>
      </c>
      <c r="B535" t="s">
        <v>68</v>
      </c>
      <c r="C535" t="s">
        <v>3</v>
      </c>
      <c r="D535" t="s">
        <v>38</v>
      </c>
      <c r="G535" t="s">
        <v>11</v>
      </c>
      <c r="H535">
        <v>806</v>
      </c>
      <c r="I535">
        <v>895</v>
      </c>
      <c r="J535">
        <v>994</v>
      </c>
      <c r="K535">
        <v>1194</v>
      </c>
      <c r="L535" t="s">
        <v>37</v>
      </c>
      <c r="Q535" t="str">
        <f t="shared" si="17"/>
        <v>Consid ABC2.2 Teknisk projektledare</v>
      </c>
      <c r="R535">
        <f ca="1">IFERROR(ROUNDUP(H535*Admin!$AE$4,0),"FKU")</f>
        <v>894</v>
      </c>
      <c r="S535">
        <f ca="1">IFERROR(ROUNDUP(I535*Admin!$AE$4,0),"FKU")</f>
        <v>993</v>
      </c>
      <c r="T535">
        <f ca="1">IFERROR(ROUNDUP(J535*Admin!$AE$4,0),"FKU")</f>
        <v>1103</v>
      </c>
      <c r="U535">
        <f ca="1">IFERROR(ROUNDUP(K535*Admin!$AE$4,0),"FKU")</f>
        <v>1324</v>
      </c>
      <c r="V535" t="str">
        <f>IFERROR(ROUNDUP(L535*Avropsmottagare!$G$4,0),"FKU")</f>
        <v>FKU</v>
      </c>
      <c r="W535">
        <f t="shared" si="18"/>
        <v>0</v>
      </c>
    </row>
    <row r="536" spans="1:23" x14ac:dyDescent="0.35">
      <c r="A536" t="s">
        <v>67</v>
      </c>
      <c r="B536" t="s">
        <v>68</v>
      </c>
      <c r="C536" t="s">
        <v>3</v>
      </c>
      <c r="D536" t="s">
        <v>38</v>
      </c>
      <c r="G536" t="s">
        <v>109</v>
      </c>
      <c r="H536">
        <v>806</v>
      </c>
      <c r="I536">
        <v>895</v>
      </c>
      <c r="J536">
        <v>994</v>
      </c>
      <c r="K536">
        <v>1194</v>
      </c>
      <c r="L536" t="s">
        <v>37</v>
      </c>
      <c r="Q536" t="str">
        <f t="shared" si="17"/>
        <v>Consid ABC2.3 Förändringsledare</v>
      </c>
      <c r="R536">
        <f ca="1">IFERROR(ROUNDUP(H536*Admin!$AE$4,0),"FKU")</f>
        <v>894</v>
      </c>
      <c r="S536">
        <f ca="1">IFERROR(ROUNDUP(I536*Admin!$AE$4,0),"FKU")</f>
        <v>993</v>
      </c>
      <c r="T536">
        <f ca="1">IFERROR(ROUNDUP(J536*Admin!$AE$4,0),"FKU")</f>
        <v>1103</v>
      </c>
      <c r="U536">
        <f ca="1">IFERROR(ROUNDUP(K536*Admin!$AE$4,0),"FKU")</f>
        <v>1324</v>
      </c>
      <c r="V536" t="str">
        <f>IFERROR(ROUNDUP(L536*Avropsmottagare!$G$4,0),"FKU")</f>
        <v>FKU</v>
      </c>
      <c r="W536">
        <f t="shared" si="18"/>
        <v>0</v>
      </c>
    </row>
    <row r="537" spans="1:23" x14ac:dyDescent="0.35">
      <c r="A537" t="s">
        <v>67</v>
      </c>
      <c r="B537" t="s">
        <v>68</v>
      </c>
      <c r="C537" t="s">
        <v>3</v>
      </c>
      <c r="D537" t="s">
        <v>38</v>
      </c>
      <c r="G537" t="s">
        <v>110</v>
      </c>
      <c r="H537">
        <v>806</v>
      </c>
      <c r="I537">
        <v>895</v>
      </c>
      <c r="J537">
        <v>994</v>
      </c>
      <c r="K537">
        <v>1194</v>
      </c>
      <c r="L537" t="s">
        <v>37</v>
      </c>
      <c r="Q537" t="str">
        <f t="shared" si="17"/>
        <v>Consid ABC2.4 IT-controller/Compliance manager</v>
      </c>
      <c r="R537">
        <f ca="1">IFERROR(ROUNDUP(H537*Admin!$AE$4,0),"FKU")</f>
        <v>894</v>
      </c>
      <c r="S537">
        <f ca="1">IFERROR(ROUNDUP(I537*Admin!$AE$4,0),"FKU")</f>
        <v>993</v>
      </c>
      <c r="T537">
        <f ca="1">IFERROR(ROUNDUP(J537*Admin!$AE$4,0),"FKU")</f>
        <v>1103</v>
      </c>
      <c r="U537">
        <f ca="1">IFERROR(ROUNDUP(K537*Admin!$AE$4,0),"FKU")</f>
        <v>1324</v>
      </c>
      <c r="V537" t="str">
        <f>IFERROR(ROUNDUP(L537*Avropsmottagare!$G$4,0),"FKU")</f>
        <v>FKU</v>
      </c>
      <c r="W537">
        <f t="shared" si="18"/>
        <v>0</v>
      </c>
    </row>
    <row r="538" spans="1:23" x14ac:dyDescent="0.35">
      <c r="A538" t="s">
        <v>67</v>
      </c>
      <c r="B538" t="s">
        <v>68</v>
      </c>
      <c r="C538" t="s">
        <v>3</v>
      </c>
      <c r="D538" t="s">
        <v>39</v>
      </c>
      <c r="G538" t="s">
        <v>111</v>
      </c>
      <c r="H538">
        <v>765</v>
      </c>
      <c r="I538">
        <v>850</v>
      </c>
      <c r="J538">
        <v>944</v>
      </c>
      <c r="K538">
        <v>1044</v>
      </c>
      <c r="L538" t="s">
        <v>37</v>
      </c>
      <c r="Q538" t="str">
        <f t="shared" si="17"/>
        <v>Consid ABC3.1 Systemutvecklare/Systemintegratör</v>
      </c>
      <c r="R538">
        <f ca="1">IFERROR(ROUNDUP(H538*Admin!$AE$4,0),"FKU")</f>
        <v>849</v>
      </c>
      <c r="S538">
        <f ca="1">IFERROR(ROUNDUP(I538*Admin!$AE$4,0),"FKU")</f>
        <v>943</v>
      </c>
      <c r="T538">
        <f ca="1">IFERROR(ROUNDUP(J538*Admin!$AE$4,0),"FKU")</f>
        <v>1047</v>
      </c>
      <c r="U538">
        <f ca="1">IFERROR(ROUNDUP(K538*Admin!$AE$4,0),"FKU")</f>
        <v>1158</v>
      </c>
      <c r="V538" t="str">
        <f>IFERROR(ROUNDUP(L538*Avropsmottagare!$G$4,0),"FKU")</f>
        <v>FKU</v>
      </c>
      <c r="W538">
        <f t="shared" si="18"/>
        <v>0</v>
      </c>
    </row>
    <row r="539" spans="1:23" x14ac:dyDescent="0.35">
      <c r="A539" t="s">
        <v>67</v>
      </c>
      <c r="B539" t="s">
        <v>68</v>
      </c>
      <c r="C539" t="s">
        <v>3</v>
      </c>
      <c r="D539" t="s">
        <v>39</v>
      </c>
      <c r="G539" t="s">
        <v>112</v>
      </c>
      <c r="H539">
        <v>765</v>
      </c>
      <c r="I539">
        <v>850</v>
      </c>
      <c r="J539">
        <v>944</v>
      </c>
      <c r="K539">
        <v>1044</v>
      </c>
      <c r="L539" t="s">
        <v>37</v>
      </c>
      <c r="Q539" t="str">
        <f t="shared" si="17"/>
        <v>Consid ABC3.2 Systemförvaltare</v>
      </c>
      <c r="R539">
        <f ca="1">IFERROR(ROUNDUP(H539*Admin!$AE$4,0),"FKU")</f>
        <v>849</v>
      </c>
      <c r="S539">
        <f ca="1">IFERROR(ROUNDUP(I539*Admin!$AE$4,0),"FKU")</f>
        <v>943</v>
      </c>
      <c r="T539">
        <f ca="1">IFERROR(ROUNDUP(J539*Admin!$AE$4,0),"FKU")</f>
        <v>1047</v>
      </c>
      <c r="U539">
        <f ca="1">IFERROR(ROUNDUP(K539*Admin!$AE$4,0),"FKU")</f>
        <v>1158</v>
      </c>
      <c r="V539" t="str">
        <f>IFERROR(ROUNDUP(L539*Avropsmottagare!$G$4,0),"FKU")</f>
        <v>FKU</v>
      </c>
      <c r="W539">
        <f t="shared" si="18"/>
        <v>0</v>
      </c>
    </row>
    <row r="540" spans="1:23" x14ac:dyDescent="0.35">
      <c r="A540" t="s">
        <v>67</v>
      </c>
      <c r="B540" t="s">
        <v>68</v>
      </c>
      <c r="C540" t="s">
        <v>3</v>
      </c>
      <c r="D540" t="s">
        <v>39</v>
      </c>
      <c r="G540" t="s">
        <v>12</v>
      </c>
      <c r="H540">
        <v>765</v>
      </c>
      <c r="I540">
        <v>850</v>
      </c>
      <c r="J540">
        <v>944</v>
      </c>
      <c r="K540">
        <v>1044</v>
      </c>
      <c r="L540" t="s">
        <v>37</v>
      </c>
      <c r="Q540" t="str">
        <f t="shared" si="17"/>
        <v>Consid ABC3.3 Tekniker</v>
      </c>
      <c r="R540">
        <f ca="1">IFERROR(ROUNDUP(H540*Admin!$AE$4,0),"FKU")</f>
        <v>849</v>
      </c>
      <c r="S540">
        <f ca="1">IFERROR(ROUNDUP(I540*Admin!$AE$4,0),"FKU")</f>
        <v>943</v>
      </c>
      <c r="T540">
        <f ca="1">IFERROR(ROUNDUP(J540*Admin!$AE$4,0),"FKU")</f>
        <v>1047</v>
      </c>
      <c r="U540">
        <f ca="1">IFERROR(ROUNDUP(K540*Admin!$AE$4,0),"FKU")</f>
        <v>1158</v>
      </c>
      <c r="V540" t="str">
        <f>IFERROR(ROUNDUP(L540*Avropsmottagare!$G$4,0),"FKU")</f>
        <v>FKU</v>
      </c>
      <c r="W540">
        <f t="shared" si="18"/>
        <v>0</v>
      </c>
    </row>
    <row r="541" spans="1:23" x14ac:dyDescent="0.35">
      <c r="A541" t="s">
        <v>67</v>
      </c>
      <c r="B541" t="s">
        <v>68</v>
      </c>
      <c r="C541" t="s">
        <v>3</v>
      </c>
      <c r="D541" t="s">
        <v>39</v>
      </c>
      <c r="G541" t="s">
        <v>13</v>
      </c>
      <c r="H541">
        <v>765</v>
      </c>
      <c r="I541">
        <v>850</v>
      </c>
      <c r="J541">
        <v>944</v>
      </c>
      <c r="K541">
        <v>1044</v>
      </c>
      <c r="L541" t="s">
        <v>37</v>
      </c>
      <c r="Q541" t="str">
        <f t="shared" si="17"/>
        <v>Consid ABC3.4 Testare</v>
      </c>
      <c r="R541">
        <f ca="1">IFERROR(ROUNDUP(H541*Admin!$AE$4,0),"FKU")</f>
        <v>849</v>
      </c>
      <c r="S541">
        <f ca="1">IFERROR(ROUNDUP(I541*Admin!$AE$4,0),"FKU")</f>
        <v>943</v>
      </c>
      <c r="T541">
        <f ca="1">IFERROR(ROUNDUP(J541*Admin!$AE$4,0),"FKU")</f>
        <v>1047</v>
      </c>
      <c r="U541">
        <f ca="1">IFERROR(ROUNDUP(K541*Admin!$AE$4,0),"FKU")</f>
        <v>1158</v>
      </c>
      <c r="V541" t="str">
        <f>IFERROR(ROUNDUP(L541*Avropsmottagare!$G$4,0),"FKU")</f>
        <v>FKU</v>
      </c>
      <c r="W541">
        <f t="shared" si="18"/>
        <v>0</v>
      </c>
    </row>
    <row r="542" spans="1:23" x14ac:dyDescent="0.35">
      <c r="A542" t="s">
        <v>67</v>
      </c>
      <c r="B542" t="s">
        <v>68</v>
      </c>
      <c r="C542" t="s">
        <v>3</v>
      </c>
      <c r="D542" t="s">
        <v>113</v>
      </c>
      <c r="G542" t="s">
        <v>40</v>
      </c>
      <c r="H542">
        <v>706</v>
      </c>
      <c r="I542">
        <v>784</v>
      </c>
      <c r="J542">
        <v>871</v>
      </c>
      <c r="K542">
        <v>1244</v>
      </c>
      <c r="L542" t="s">
        <v>37</v>
      </c>
      <c r="Q542" t="str">
        <f t="shared" si="17"/>
        <v>Consid ABC4.1 Enterprisearkitekt</v>
      </c>
      <c r="R542">
        <f ca="1">IFERROR(ROUNDUP(H542*Admin!$AE$4,0),"FKU")</f>
        <v>783</v>
      </c>
      <c r="S542">
        <f ca="1">IFERROR(ROUNDUP(I542*Admin!$AE$4,0),"FKU")</f>
        <v>870</v>
      </c>
      <c r="T542">
        <f ca="1">IFERROR(ROUNDUP(J542*Admin!$AE$4,0),"FKU")</f>
        <v>966</v>
      </c>
      <c r="U542">
        <f ca="1">IFERROR(ROUNDUP(K542*Admin!$AE$4,0),"FKU")</f>
        <v>1380</v>
      </c>
      <c r="V542" t="str">
        <f>IFERROR(ROUNDUP(L542*Avropsmottagare!$G$4,0),"FKU")</f>
        <v>FKU</v>
      </c>
      <c r="W542">
        <f t="shared" si="18"/>
        <v>0</v>
      </c>
    </row>
    <row r="543" spans="1:23" x14ac:dyDescent="0.35">
      <c r="A543" t="s">
        <v>67</v>
      </c>
      <c r="B543" t="s">
        <v>68</v>
      </c>
      <c r="C543" t="s">
        <v>3</v>
      </c>
      <c r="D543" t="s">
        <v>113</v>
      </c>
      <c r="G543" t="s">
        <v>41</v>
      </c>
      <c r="H543">
        <v>706</v>
      </c>
      <c r="I543">
        <v>784</v>
      </c>
      <c r="J543">
        <v>871</v>
      </c>
      <c r="K543">
        <v>1244</v>
      </c>
      <c r="L543" t="s">
        <v>37</v>
      </c>
      <c r="Q543" t="str">
        <f t="shared" si="17"/>
        <v>Consid ABC4.2 Verksamhetsarkitekt</v>
      </c>
      <c r="R543">
        <f ca="1">IFERROR(ROUNDUP(H543*Admin!$AE$4,0),"FKU")</f>
        <v>783</v>
      </c>
      <c r="S543">
        <f ca="1">IFERROR(ROUNDUP(I543*Admin!$AE$4,0),"FKU")</f>
        <v>870</v>
      </c>
      <c r="T543">
        <f ca="1">IFERROR(ROUNDUP(J543*Admin!$AE$4,0),"FKU")</f>
        <v>966</v>
      </c>
      <c r="U543">
        <f ca="1">IFERROR(ROUNDUP(K543*Admin!$AE$4,0),"FKU")</f>
        <v>1380</v>
      </c>
      <c r="V543" t="str">
        <f>IFERROR(ROUNDUP(L543*Avropsmottagare!$G$4,0),"FKU")</f>
        <v>FKU</v>
      </c>
      <c r="W543">
        <f t="shared" si="18"/>
        <v>0</v>
      </c>
    </row>
    <row r="544" spans="1:23" x14ac:dyDescent="0.35">
      <c r="A544" t="s">
        <v>67</v>
      </c>
      <c r="B544" t="s">
        <v>68</v>
      </c>
      <c r="C544" t="s">
        <v>3</v>
      </c>
      <c r="D544" t="s">
        <v>113</v>
      </c>
      <c r="G544" t="s">
        <v>42</v>
      </c>
      <c r="H544">
        <v>706</v>
      </c>
      <c r="I544">
        <v>784</v>
      </c>
      <c r="J544">
        <v>871</v>
      </c>
      <c r="K544">
        <v>1244</v>
      </c>
      <c r="L544" t="s">
        <v>37</v>
      </c>
      <c r="Q544" t="str">
        <f t="shared" si="17"/>
        <v>Consid ABC4.3 Lösningsarkitekt</v>
      </c>
      <c r="R544">
        <f ca="1">IFERROR(ROUNDUP(H544*Admin!$AE$4,0),"FKU")</f>
        <v>783</v>
      </c>
      <c r="S544">
        <f ca="1">IFERROR(ROUNDUP(I544*Admin!$AE$4,0),"FKU")</f>
        <v>870</v>
      </c>
      <c r="T544">
        <f ca="1">IFERROR(ROUNDUP(J544*Admin!$AE$4,0),"FKU")</f>
        <v>966</v>
      </c>
      <c r="U544">
        <f ca="1">IFERROR(ROUNDUP(K544*Admin!$AE$4,0),"FKU")</f>
        <v>1380</v>
      </c>
      <c r="V544" t="str">
        <f>IFERROR(ROUNDUP(L544*Avropsmottagare!$G$4,0),"FKU")</f>
        <v>FKU</v>
      </c>
      <c r="W544">
        <f t="shared" si="18"/>
        <v>0</v>
      </c>
    </row>
    <row r="545" spans="1:23" x14ac:dyDescent="0.35">
      <c r="A545" t="s">
        <v>67</v>
      </c>
      <c r="B545" t="s">
        <v>68</v>
      </c>
      <c r="C545" t="s">
        <v>3</v>
      </c>
      <c r="D545" t="s">
        <v>113</v>
      </c>
      <c r="G545" t="s">
        <v>43</v>
      </c>
      <c r="H545">
        <v>706</v>
      </c>
      <c r="I545">
        <v>784</v>
      </c>
      <c r="J545">
        <v>871</v>
      </c>
      <c r="K545">
        <v>1244</v>
      </c>
      <c r="L545" t="s">
        <v>37</v>
      </c>
      <c r="Q545" t="str">
        <f t="shared" si="17"/>
        <v>Consid ABC4.4 Mjukvaruarkitekt</v>
      </c>
      <c r="R545">
        <f ca="1">IFERROR(ROUNDUP(H545*Admin!$AE$4,0),"FKU")</f>
        <v>783</v>
      </c>
      <c r="S545">
        <f ca="1">IFERROR(ROUNDUP(I545*Admin!$AE$4,0),"FKU")</f>
        <v>870</v>
      </c>
      <c r="T545">
        <f ca="1">IFERROR(ROUNDUP(J545*Admin!$AE$4,0),"FKU")</f>
        <v>966</v>
      </c>
      <c r="U545">
        <f ca="1">IFERROR(ROUNDUP(K545*Admin!$AE$4,0),"FKU")</f>
        <v>1380</v>
      </c>
      <c r="V545" t="str">
        <f>IFERROR(ROUNDUP(L545*Avropsmottagare!$G$4,0),"FKU")</f>
        <v>FKU</v>
      </c>
      <c r="W545">
        <f t="shared" si="18"/>
        <v>0</v>
      </c>
    </row>
    <row r="546" spans="1:23" x14ac:dyDescent="0.35">
      <c r="A546" t="s">
        <v>67</v>
      </c>
      <c r="B546" t="s">
        <v>68</v>
      </c>
      <c r="C546" t="s">
        <v>3</v>
      </c>
      <c r="D546" t="s">
        <v>113</v>
      </c>
      <c r="G546" t="s">
        <v>44</v>
      </c>
      <c r="H546">
        <v>706</v>
      </c>
      <c r="I546">
        <v>784</v>
      </c>
      <c r="J546">
        <v>871</v>
      </c>
      <c r="K546">
        <v>1244</v>
      </c>
      <c r="L546" t="s">
        <v>37</v>
      </c>
      <c r="Q546" t="str">
        <f t="shared" si="17"/>
        <v>Consid ABC4.5 Infrastrukturarkitekt</v>
      </c>
      <c r="R546">
        <f ca="1">IFERROR(ROUNDUP(H546*Admin!$AE$4,0),"FKU")</f>
        <v>783</v>
      </c>
      <c r="S546">
        <f ca="1">IFERROR(ROUNDUP(I546*Admin!$AE$4,0),"FKU")</f>
        <v>870</v>
      </c>
      <c r="T546">
        <f ca="1">IFERROR(ROUNDUP(J546*Admin!$AE$4,0),"FKU")</f>
        <v>966</v>
      </c>
      <c r="U546">
        <f ca="1">IFERROR(ROUNDUP(K546*Admin!$AE$4,0),"FKU")</f>
        <v>1380</v>
      </c>
      <c r="V546" t="str">
        <f>IFERROR(ROUNDUP(L546*Avropsmottagare!$G$4,0),"FKU")</f>
        <v>FKU</v>
      </c>
      <c r="W546">
        <f t="shared" si="18"/>
        <v>0</v>
      </c>
    </row>
    <row r="547" spans="1:23" x14ac:dyDescent="0.35">
      <c r="A547" t="s">
        <v>67</v>
      </c>
      <c r="B547" t="s">
        <v>68</v>
      </c>
      <c r="C547" t="s">
        <v>3</v>
      </c>
      <c r="D547" t="s">
        <v>114</v>
      </c>
      <c r="G547" t="s">
        <v>14</v>
      </c>
      <c r="H547">
        <v>531</v>
      </c>
      <c r="I547">
        <v>589</v>
      </c>
      <c r="J547">
        <v>654</v>
      </c>
      <c r="K547">
        <v>933</v>
      </c>
      <c r="L547" t="s">
        <v>37</v>
      </c>
      <c r="Q547" t="str">
        <f t="shared" si="17"/>
        <v>Consid ABC5.1 Säkerhetsstrateg/Säkerhetsanalytiker</v>
      </c>
      <c r="R547">
        <f ca="1">IFERROR(ROUNDUP(H547*Admin!$AE$4,0),"FKU")</f>
        <v>589</v>
      </c>
      <c r="S547">
        <f ca="1">IFERROR(ROUNDUP(I547*Admin!$AE$4,0),"FKU")</f>
        <v>654</v>
      </c>
      <c r="T547">
        <f ca="1">IFERROR(ROUNDUP(J547*Admin!$AE$4,0),"FKU")</f>
        <v>726</v>
      </c>
      <c r="U547">
        <f ca="1">IFERROR(ROUNDUP(K547*Admin!$AE$4,0),"FKU")</f>
        <v>1035</v>
      </c>
      <c r="V547" t="str">
        <f>IFERROR(ROUNDUP(L547*Avropsmottagare!$G$4,0),"FKU")</f>
        <v>FKU</v>
      </c>
      <c r="W547">
        <f t="shared" si="18"/>
        <v>0</v>
      </c>
    </row>
    <row r="548" spans="1:23" x14ac:dyDescent="0.35">
      <c r="A548" t="s">
        <v>67</v>
      </c>
      <c r="B548" t="s">
        <v>68</v>
      </c>
      <c r="C548" t="s">
        <v>3</v>
      </c>
      <c r="D548" t="s">
        <v>114</v>
      </c>
      <c r="G548" t="s">
        <v>115</v>
      </c>
      <c r="H548">
        <v>531</v>
      </c>
      <c r="I548">
        <v>589</v>
      </c>
      <c r="J548">
        <v>654</v>
      </c>
      <c r="K548">
        <v>933</v>
      </c>
      <c r="L548" t="s">
        <v>37</v>
      </c>
      <c r="Q548" t="str">
        <f t="shared" si="17"/>
        <v>Consid ABC5.2 Risk Manager</v>
      </c>
      <c r="R548">
        <f ca="1">IFERROR(ROUNDUP(H548*Admin!$AE$4,0),"FKU")</f>
        <v>589</v>
      </c>
      <c r="S548">
        <f ca="1">IFERROR(ROUNDUP(I548*Admin!$AE$4,0),"FKU")</f>
        <v>654</v>
      </c>
      <c r="T548">
        <f ca="1">IFERROR(ROUNDUP(J548*Admin!$AE$4,0),"FKU")</f>
        <v>726</v>
      </c>
      <c r="U548">
        <f ca="1">IFERROR(ROUNDUP(K548*Admin!$AE$4,0),"FKU")</f>
        <v>1035</v>
      </c>
      <c r="V548" t="str">
        <f>IFERROR(ROUNDUP(L548*Avropsmottagare!$G$4,0),"FKU")</f>
        <v>FKU</v>
      </c>
      <c r="W548">
        <f t="shared" si="18"/>
        <v>0</v>
      </c>
    </row>
    <row r="549" spans="1:23" x14ac:dyDescent="0.35">
      <c r="A549" t="s">
        <v>67</v>
      </c>
      <c r="B549" t="s">
        <v>68</v>
      </c>
      <c r="C549" t="s">
        <v>3</v>
      </c>
      <c r="D549" t="s">
        <v>114</v>
      </c>
      <c r="G549" t="s">
        <v>15</v>
      </c>
      <c r="H549">
        <v>531</v>
      </c>
      <c r="I549">
        <v>589</v>
      </c>
      <c r="J549">
        <v>654</v>
      </c>
      <c r="K549">
        <v>933</v>
      </c>
      <c r="L549" t="s">
        <v>37</v>
      </c>
      <c r="Q549" t="str">
        <f t="shared" si="17"/>
        <v>Consid ABC5.3 Säkerhetstekniker</v>
      </c>
      <c r="R549">
        <f ca="1">IFERROR(ROUNDUP(H549*Admin!$AE$4,0),"FKU")</f>
        <v>589</v>
      </c>
      <c r="S549">
        <f ca="1">IFERROR(ROUNDUP(I549*Admin!$AE$4,0),"FKU")</f>
        <v>654</v>
      </c>
      <c r="T549">
        <f ca="1">IFERROR(ROUNDUP(J549*Admin!$AE$4,0),"FKU")</f>
        <v>726</v>
      </c>
      <c r="U549">
        <f ca="1">IFERROR(ROUNDUP(K549*Admin!$AE$4,0),"FKU")</f>
        <v>1035</v>
      </c>
      <c r="V549" t="str">
        <f>IFERROR(ROUNDUP(L549*Avropsmottagare!$G$4,0),"FKU")</f>
        <v>FKU</v>
      </c>
      <c r="W549">
        <f t="shared" si="18"/>
        <v>0</v>
      </c>
    </row>
    <row r="550" spans="1:23" x14ac:dyDescent="0.35">
      <c r="A550" t="s">
        <v>67</v>
      </c>
      <c r="B550" t="s">
        <v>68</v>
      </c>
      <c r="C550" t="s">
        <v>3</v>
      </c>
      <c r="D550" t="s">
        <v>116</v>
      </c>
      <c r="G550" t="s">
        <v>45</v>
      </c>
      <c r="H550">
        <v>749</v>
      </c>
      <c r="I550">
        <v>832</v>
      </c>
      <c r="J550">
        <v>924</v>
      </c>
      <c r="K550">
        <v>1039</v>
      </c>
      <c r="L550" t="s">
        <v>37</v>
      </c>
      <c r="Q550" t="str">
        <f t="shared" si="17"/>
        <v>Consid ABC6.1 Webbstrateg</v>
      </c>
      <c r="R550">
        <f ca="1">IFERROR(ROUNDUP(H550*Admin!$AE$4,0),"FKU")</f>
        <v>831</v>
      </c>
      <c r="S550">
        <f ca="1">IFERROR(ROUNDUP(I550*Admin!$AE$4,0),"FKU")</f>
        <v>923</v>
      </c>
      <c r="T550">
        <f ca="1">IFERROR(ROUNDUP(J550*Admin!$AE$4,0),"FKU")</f>
        <v>1025</v>
      </c>
      <c r="U550">
        <f ca="1">IFERROR(ROUNDUP(K550*Admin!$AE$4,0),"FKU")</f>
        <v>1152</v>
      </c>
      <c r="V550" t="str">
        <f>IFERROR(ROUNDUP(L550*Avropsmottagare!$G$4,0),"FKU")</f>
        <v>FKU</v>
      </c>
      <c r="W550">
        <f t="shared" si="18"/>
        <v>0</v>
      </c>
    </row>
    <row r="551" spans="1:23" x14ac:dyDescent="0.35">
      <c r="A551" t="s">
        <v>67</v>
      </c>
      <c r="B551" t="s">
        <v>68</v>
      </c>
      <c r="C551" t="s">
        <v>3</v>
      </c>
      <c r="D551" t="s">
        <v>116</v>
      </c>
      <c r="G551" t="s">
        <v>117</v>
      </c>
      <c r="H551">
        <v>749</v>
      </c>
      <c r="I551">
        <v>832</v>
      </c>
      <c r="J551">
        <v>924</v>
      </c>
      <c r="K551">
        <v>1039</v>
      </c>
      <c r="L551" t="s">
        <v>37</v>
      </c>
      <c r="Q551" t="str">
        <f t="shared" si="17"/>
        <v>Consid ABC6.2 Interaktionsdesigner/Tillgänglighetsexpert</v>
      </c>
      <c r="R551">
        <f ca="1">IFERROR(ROUNDUP(H551*Admin!$AE$4,0),"FKU")</f>
        <v>831</v>
      </c>
      <c r="S551">
        <f ca="1">IFERROR(ROUNDUP(I551*Admin!$AE$4,0),"FKU")</f>
        <v>923</v>
      </c>
      <c r="T551">
        <f ca="1">IFERROR(ROUNDUP(J551*Admin!$AE$4,0),"FKU")</f>
        <v>1025</v>
      </c>
      <c r="U551">
        <f ca="1">IFERROR(ROUNDUP(K551*Admin!$AE$4,0),"FKU")</f>
        <v>1152</v>
      </c>
      <c r="V551" t="str">
        <f>IFERROR(ROUNDUP(L551*Avropsmottagare!$G$4,0),"FKU")</f>
        <v>FKU</v>
      </c>
      <c r="W551">
        <f t="shared" si="18"/>
        <v>0</v>
      </c>
    </row>
    <row r="552" spans="1:23" x14ac:dyDescent="0.35">
      <c r="A552" t="s">
        <v>67</v>
      </c>
      <c r="B552" t="s">
        <v>68</v>
      </c>
      <c r="C552" t="s">
        <v>3</v>
      </c>
      <c r="D552" t="s">
        <v>116</v>
      </c>
      <c r="G552" t="s">
        <v>16</v>
      </c>
      <c r="H552">
        <v>749</v>
      </c>
      <c r="I552">
        <v>832</v>
      </c>
      <c r="J552">
        <v>924</v>
      </c>
      <c r="K552">
        <v>1039</v>
      </c>
      <c r="L552" t="s">
        <v>37</v>
      </c>
      <c r="Q552" t="str">
        <f t="shared" si="17"/>
        <v>Consid ABC6.3 Grafisk formgivare</v>
      </c>
      <c r="R552">
        <f ca="1">IFERROR(ROUNDUP(H552*Admin!$AE$4,0),"FKU")</f>
        <v>831</v>
      </c>
      <c r="S552">
        <f ca="1">IFERROR(ROUNDUP(I552*Admin!$AE$4,0),"FKU")</f>
        <v>923</v>
      </c>
      <c r="T552">
        <f ca="1">IFERROR(ROUNDUP(J552*Admin!$AE$4,0),"FKU")</f>
        <v>1025</v>
      </c>
      <c r="U552">
        <f ca="1">IFERROR(ROUNDUP(K552*Admin!$AE$4,0),"FKU")</f>
        <v>1152</v>
      </c>
      <c r="V552" t="str">
        <f>IFERROR(ROUNDUP(L552*Avropsmottagare!$G$4,0),"FKU")</f>
        <v>FKU</v>
      </c>
      <c r="W552">
        <f t="shared" si="18"/>
        <v>0</v>
      </c>
    </row>
    <row r="553" spans="1:23" x14ac:dyDescent="0.35">
      <c r="A553" t="s">
        <v>67</v>
      </c>
      <c r="B553" t="s">
        <v>68</v>
      </c>
      <c r="C553" t="s">
        <v>3</v>
      </c>
      <c r="D553" t="s">
        <v>46</v>
      </c>
      <c r="G553" t="s">
        <v>47</v>
      </c>
      <c r="H553">
        <v>198</v>
      </c>
      <c r="I553">
        <v>219</v>
      </c>
      <c r="J553">
        <v>312</v>
      </c>
      <c r="K553">
        <v>445</v>
      </c>
      <c r="L553" t="s">
        <v>37</v>
      </c>
      <c r="Q553" t="str">
        <f t="shared" si="17"/>
        <v>Consid ABC7.1 Teknikstöd – på plats</v>
      </c>
      <c r="R553">
        <f ca="1">IFERROR(ROUNDUP(H553*Admin!$AE$4,0),"FKU")</f>
        <v>220</v>
      </c>
      <c r="S553">
        <f ca="1">IFERROR(ROUNDUP(I553*Admin!$AE$4,0),"FKU")</f>
        <v>243</v>
      </c>
      <c r="T553">
        <f ca="1">IFERROR(ROUNDUP(J553*Admin!$AE$4,0),"FKU")</f>
        <v>346</v>
      </c>
      <c r="U553">
        <f ca="1">IFERROR(ROUNDUP(K553*Admin!$AE$4,0),"FKU")</f>
        <v>494</v>
      </c>
      <c r="V553" t="str">
        <f>IFERROR(ROUNDUP(L553*Avropsmottagare!$G$4,0),"FKU")</f>
        <v>FKU</v>
      </c>
      <c r="W553">
        <f t="shared" si="18"/>
        <v>0</v>
      </c>
    </row>
    <row r="554" spans="1:23" x14ac:dyDescent="0.35">
      <c r="A554" t="s">
        <v>67</v>
      </c>
      <c r="B554" t="s">
        <v>68</v>
      </c>
      <c r="C554" t="s">
        <v>4</v>
      </c>
      <c r="D554" t="s">
        <v>36</v>
      </c>
      <c r="G554" t="s">
        <v>9</v>
      </c>
      <c r="H554">
        <v>649</v>
      </c>
      <c r="I554">
        <v>721</v>
      </c>
      <c r="J554">
        <v>801</v>
      </c>
      <c r="K554">
        <v>1144</v>
      </c>
      <c r="L554" t="s">
        <v>37</v>
      </c>
      <c r="Q554" t="str">
        <f t="shared" si="17"/>
        <v>Consid ABD1.1 IT- eller Digitaliseringsstrateg</v>
      </c>
      <c r="R554">
        <f ca="1">IFERROR(ROUNDUP(H554*Admin!$AE$4,0),"FKU")</f>
        <v>720</v>
      </c>
      <c r="S554">
        <f ca="1">IFERROR(ROUNDUP(I554*Admin!$AE$4,0),"FKU")</f>
        <v>800</v>
      </c>
      <c r="T554">
        <f ca="1">IFERROR(ROUNDUP(J554*Admin!$AE$4,0),"FKU")</f>
        <v>889</v>
      </c>
      <c r="U554">
        <f ca="1">IFERROR(ROUNDUP(K554*Admin!$AE$4,0),"FKU")</f>
        <v>1269</v>
      </c>
      <c r="V554" t="str">
        <f>IFERROR(ROUNDUP(L554*Avropsmottagare!$G$4,0),"FKU")</f>
        <v>FKU</v>
      </c>
      <c r="W554">
        <f t="shared" si="18"/>
        <v>0</v>
      </c>
    </row>
    <row r="555" spans="1:23" x14ac:dyDescent="0.35">
      <c r="A555" t="s">
        <v>67</v>
      </c>
      <c r="B555" t="s">
        <v>68</v>
      </c>
      <c r="C555" t="s">
        <v>4</v>
      </c>
      <c r="D555" t="s">
        <v>36</v>
      </c>
      <c r="G555" t="s">
        <v>106</v>
      </c>
      <c r="H555">
        <v>649</v>
      </c>
      <c r="I555">
        <v>721</v>
      </c>
      <c r="J555">
        <v>801</v>
      </c>
      <c r="K555">
        <v>1144</v>
      </c>
      <c r="L555" t="s">
        <v>37</v>
      </c>
      <c r="Q555" t="str">
        <f t="shared" si="17"/>
        <v>Consid ABD1.2 Modelleringsledare/Kravanalytiker</v>
      </c>
      <c r="R555">
        <f ca="1">IFERROR(ROUNDUP(H555*Admin!$AE$4,0),"FKU")</f>
        <v>720</v>
      </c>
      <c r="S555">
        <f ca="1">IFERROR(ROUNDUP(I555*Admin!$AE$4,0),"FKU")</f>
        <v>800</v>
      </c>
      <c r="T555">
        <f ca="1">IFERROR(ROUNDUP(J555*Admin!$AE$4,0),"FKU")</f>
        <v>889</v>
      </c>
      <c r="U555">
        <f ca="1">IFERROR(ROUNDUP(K555*Admin!$AE$4,0),"FKU")</f>
        <v>1269</v>
      </c>
      <c r="V555" t="str">
        <f>IFERROR(ROUNDUP(L555*Avropsmottagare!$G$4,0),"FKU")</f>
        <v>FKU</v>
      </c>
      <c r="W555">
        <f t="shared" si="18"/>
        <v>0</v>
      </c>
    </row>
    <row r="556" spans="1:23" x14ac:dyDescent="0.35">
      <c r="A556" t="s">
        <v>67</v>
      </c>
      <c r="B556" t="s">
        <v>68</v>
      </c>
      <c r="C556" t="s">
        <v>4</v>
      </c>
      <c r="D556" t="s">
        <v>36</v>
      </c>
      <c r="G556" t="s">
        <v>107</v>
      </c>
      <c r="H556">
        <v>649</v>
      </c>
      <c r="I556">
        <v>721</v>
      </c>
      <c r="J556">
        <v>801</v>
      </c>
      <c r="K556">
        <v>1144</v>
      </c>
      <c r="L556" t="s">
        <v>37</v>
      </c>
      <c r="Q556" t="str">
        <f t="shared" si="17"/>
        <v>Consid ABD1.3 Metodstöd</v>
      </c>
      <c r="R556">
        <f ca="1">IFERROR(ROUNDUP(H556*Admin!$AE$4,0),"FKU")</f>
        <v>720</v>
      </c>
      <c r="S556">
        <f ca="1">IFERROR(ROUNDUP(I556*Admin!$AE$4,0),"FKU")</f>
        <v>800</v>
      </c>
      <c r="T556">
        <f ca="1">IFERROR(ROUNDUP(J556*Admin!$AE$4,0),"FKU")</f>
        <v>889</v>
      </c>
      <c r="U556">
        <f ca="1">IFERROR(ROUNDUP(K556*Admin!$AE$4,0),"FKU")</f>
        <v>1269</v>
      </c>
      <c r="V556" t="str">
        <f>IFERROR(ROUNDUP(L556*Avropsmottagare!$G$4,0),"FKU")</f>
        <v>FKU</v>
      </c>
      <c r="W556">
        <f t="shared" si="18"/>
        <v>0</v>
      </c>
    </row>
    <row r="557" spans="1:23" x14ac:dyDescent="0.35">
      <c r="A557" t="s">
        <v>67</v>
      </c>
      <c r="B557" t="s">
        <v>68</v>
      </c>
      <c r="C557" t="s">
        <v>4</v>
      </c>
      <c r="D557" t="s">
        <v>36</v>
      </c>
      <c r="G557" t="s">
        <v>108</v>
      </c>
      <c r="H557">
        <v>649</v>
      </c>
      <c r="I557">
        <v>721</v>
      </c>
      <c r="J557">
        <v>801</v>
      </c>
      <c r="K557">
        <v>1144</v>
      </c>
      <c r="L557" t="s">
        <v>37</v>
      </c>
      <c r="Q557" t="str">
        <f t="shared" si="17"/>
        <v>Consid ABD1.4 Hållbarhetsstrateg inom IT</v>
      </c>
      <c r="R557">
        <f ca="1">IFERROR(ROUNDUP(H557*Admin!$AE$4,0),"FKU")</f>
        <v>720</v>
      </c>
      <c r="S557">
        <f ca="1">IFERROR(ROUNDUP(I557*Admin!$AE$4,0),"FKU")</f>
        <v>800</v>
      </c>
      <c r="T557">
        <f ca="1">IFERROR(ROUNDUP(J557*Admin!$AE$4,0),"FKU")</f>
        <v>889</v>
      </c>
      <c r="U557">
        <f ca="1">IFERROR(ROUNDUP(K557*Admin!$AE$4,0),"FKU")</f>
        <v>1269</v>
      </c>
      <c r="V557" t="str">
        <f>IFERROR(ROUNDUP(L557*Avropsmottagare!$G$4,0),"FKU")</f>
        <v>FKU</v>
      </c>
      <c r="W557">
        <f t="shared" si="18"/>
        <v>0</v>
      </c>
    </row>
    <row r="558" spans="1:23" x14ac:dyDescent="0.35">
      <c r="A558" t="s">
        <v>67</v>
      </c>
      <c r="B558" t="s">
        <v>68</v>
      </c>
      <c r="C558" t="s">
        <v>4</v>
      </c>
      <c r="D558" t="s">
        <v>38</v>
      </c>
      <c r="G558" t="s">
        <v>10</v>
      </c>
      <c r="H558">
        <v>806</v>
      </c>
      <c r="I558">
        <v>895</v>
      </c>
      <c r="J558">
        <v>994</v>
      </c>
      <c r="K558">
        <v>1194</v>
      </c>
      <c r="L558" t="s">
        <v>37</v>
      </c>
      <c r="Q558" t="str">
        <f t="shared" si="17"/>
        <v>Consid ABD2.1 Projektledare</v>
      </c>
      <c r="R558">
        <f ca="1">IFERROR(ROUNDUP(H558*Admin!$AE$4,0),"FKU")</f>
        <v>894</v>
      </c>
      <c r="S558">
        <f ca="1">IFERROR(ROUNDUP(I558*Admin!$AE$4,0),"FKU")</f>
        <v>993</v>
      </c>
      <c r="T558">
        <f ca="1">IFERROR(ROUNDUP(J558*Admin!$AE$4,0),"FKU")</f>
        <v>1103</v>
      </c>
      <c r="U558">
        <f ca="1">IFERROR(ROUNDUP(K558*Admin!$AE$4,0),"FKU")</f>
        <v>1324</v>
      </c>
      <c r="V558" t="str">
        <f>IFERROR(ROUNDUP(L558*Avropsmottagare!$G$4,0),"FKU")</f>
        <v>FKU</v>
      </c>
      <c r="W558">
        <f t="shared" si="18"/>
        <v>0</v>
      </c>
    </row>
    <row r="559" spans="1:23" x14ac:dyDescent="0.35">
      <c r="A559" t="s">
        <v>67</v>
      </c>
      <c r="B559" t="s">
        <v>68</v>
      </c>
      <c r="C559" t="s">
        <v>4</v>
      </c>
      <c r="D559" t="s">
        <v>38</v>
      </c>
      <c r="G559" t="s">
        <v>11</v>
      </c>
      <c r="H559">
        <v>806</v>
      </c>
      <c r="I559">
        <v>895</v>
      </c>
      <c r="J559">
        <v>994</v>
      </c>
      <c r="K559">
        <v>1194</v>
      </c>
      <c r="L559" t="s">
        <v>37</v>
      </c>
      <c r="Q559" t="str">
        <f t="shared" si="17"/>
        <v>Consid ABD2.2 Teknisk projektledare</v>
      </c>
      <c r="R559">
        <f ca="1">IFERROR(ROUNDUP(H559*Admin!$AE$4,0),"FKU")</f>
        <v>894</v>
      </c>
      <c r="S559">
        <f ca="1">IFERROR(ROUNDUP(I559*Admin!$AE$4,0),"FKU")</f>
        <v>993</v>
      </c>
      <c r="T559">
        <f ca="1">IFERROR(ROUNDUP(J559*Admin!$AE$4,0),"FKU")</f>
        <v>1103</v>
      </c>
      <c r="U559">
        <f ca="1">IFERROR(ROUNDUP(K559*Admin!$AE$4,0),"FKU")</f>
        <v>1324</v>
      </c>
      <c r="V559" t="str">
        <f>IFERROR(ROUNDUP(L559*Avropsmottagare!$G$4,0),"FKU")</f>
        <v>FKU</v>
      </c>
      <c r="W559">
        <f t="shared" si="18"/>
        <v>0</v>
      </c>
    </row>
    <row r="560" spans="1:23" x14ac:dyDescent="0.35">
      <c r="A560" t="s">
        <v>67</v>
      </c>
      <c r="B560" t="s">
        <v>68</v>
      </c>
      <c r="C560" t="s">
        <v>4</v>
      </c>
      <c r="D560" t="s">
        <v>38</v>
      </c>
      <c r="G560" t="s">
        <v>109</v>
      </c>
      <c r="H560">
        <v>806</v>
      </c>
      <c r="I560">
        <v>895</v>
      </c>
      <c r="J560">
        <v>994</v>
      </c>
      <c r="K560">
        <v>1194</v>
      </c>
      <c r="L560" t="s">
        <v>37</v>
      </c>
      <c r="Q560" t="str">
        <f t="shared" si="17"/>
        <v>Consid ABD2.3 Förändringsledare</v>
      </c>
      <c r="R560">
        <f ca="1">IFERROR(ROUNDUP(H560*Admin!$AE$4,0),"FKU")</f>
        <v>894</v>
      </c>
      <c r="S560">
        <f ca="1">IFERROR(ROUNDUP(I560*Admin!$AE$4,0),"FKU")</f>
        <v>993</v>
      </c>
      <c r="T560">
        <f ca="1">IFERROR(ROUNDUP(J560*Admin!$AE$4,0),"FKU")</f>
        <v>1103</v>
      </c>
      <c r="U560">
        <f ca="1">IFERROR(ROUNDUP(K560*Admin!$AE$4,0),"FKU")</f>
        <v>1324</v>
      </c>
      <c r="V560" t="str">
        <f>IFERROR(ROUNDUP(L560*Avropsmottagare!$G$4,0),"FKU")</f>
        <v>FKU</v>
      </c>
      <c r="W560">
        <f t="shared" si="18"/>
        <v>0</v>
      </c>
    </row>
    <row r="561" spans="1:23" x14ac:dyDescent="0.35">
      <c r="A561" t="s">
        <v>67</v>
      </c>
      <c r="B561" t="s">
        <v>68</v>
      </c>
      <c r="C561" t="s">
        <v>4</v>
      </c>
      <c r="D561" t="s">
        <v>38</v>
      </c>
      <c r="G561" t="s">
        <v>110</v>
      </c>
      <c r="H561">
        <v>806</v>
      </c>
      <c r="I561">
        <v>895</v>
      </c>
      <c r="J561">
        <v>994</v>
      </c>
      <c r="K561">
        <v>1194</v>
      </c>
      <c r="L561" t="s">
        <v>37</v>
      </c>
      <c r="Q561" t="str">
        <f t="shared" si="17"/>
        <v>Consid ABD2.4 IT-controller/Compliance manager</v>
      </c>
      <c r="R561">
        <f ca="1">IFERROR(ROUNDUP(H561*Admin!$AE$4,0),"FKU")</f>
        <v>894</v>
      </c>
      <c r="S561">
        <f ca="1">IFERROR(ROUNDUP(I561*Admin!$AE$4,0),"FKU")</f>
        <v>993</v>
      </c>
      <c r="T561">
        <f ca="1">IFERROR(ROUNDUP(J561*Admin!$AE$4,0),"FKU")</f>
        <v>1103</v>
      </c>
      <c r="U561">
        <f ca="1">IFERROR(ROUNDUP(K561*Admin!$AE$4,0),"FKU")</f>
        <v>1324</v>
      </c>
      <c r="V561" t="str">
        <f>IFERROR(ROUNDUP(L561*Avropsmottagare!$G$4,0),"FKU")</f>
        <v>FKU</v>
      </c>
      <c r="W561">
        <f t="shared" si="18"/>
        <v>0</v>
      </c>
    </row>
    <row r="562" spans="1:23" x14ac:dyDescent="0.35">
      <c r="A562" t="s">
        <v>67</v>
      </c>
      <c r="B562" t="s">
        <v>68</v>
      </c>
      <c r="C562" t="s">
        <v>4</v>
      </c>
      <c r="D562" t="s">
        <v>39</v>
      </c>
      <c r="G562" t="s">
        <v>111</v>
      </c>
      <c r="H562">
        <v>765</v>
      </c>
      <c r="I562">
        <v>850</v>
      </c>
      <c r="J562">
        <v>944</v>
      </c>
      <c r="K562">
        <v>1044</v>
      </c>
      <c r="L562" t="s">
        <v>37</v>
      </c>
      <c r="Q562" t="str">
        <f t="shared" si="17"/>
        <v>Consid ABD3.1 Systemutvecklare/Systemintegratör</v>
      </c>
      <c r="R562">
        <f ca="1">IFERROR(ROUNDUP(H562*Admin!$AE$4,0),"FKU")</f>
        <v>849</v>
      </c>
      <c r="S562">
        <f ca="1">IFERROR(ROUNDUP(I562*Admin!$AE$4,0),"FKU")</f>
        <v>943</v>
      </c>
      <c r="T562">
        <f ca="1">IFERROR(ROUNDUP(J562*Admin!$AE$4,0),"FKU")</f>
        <v>1047</v>
      </c>
      <c r="U562">
        <f ca="1">IFERROR(ROUNDUP(K562*Admin!$AE$4,0),"FKU")</f>
        <v>1158</v>
      </c>
      <c r="V562" t="str">
        <f>IFERROR(ROUNDUP(L562*Avropsmottagare!$G$4,0),"FKU")</f>
        <v>FKU</v>
      </c>
      <c r="W562">
        <f t="shared" si="18"/>
        <v>0</v>
      </c>
    </row>
    <row r="563" spans="1:23" x14ac:dyDescent="0.35">
      <c r="A563" t="s">
        <v>67</v>
      </c>
      <c r="B563" t="s">
        <v>68</v>
      </c>
      <c r="C563" t="s">
        <v>4</v>
      </c>
      <c r="D563" t="s">
        <v>39</v>
      </c>
      <c r="G563" t="s">
        <v>112</v>
      </c>
      <c r="H563">
        <v>765</v>
      </c>
      <c r="I563">
        <v>850</v>
      </c>
      <c r="J563">
        <v>944</v>
      </c>
      <c r="K563">
        <v>1044</v>
      </c>
      <c r="L563" t="s">
        <v>37</v>
      </c>
      <c r="Q563" t="str">
        <f t="shared" si="17"/>
        <v>Consid ABD3.2 Systemförvaltare</v>
      </c>
      <c r="R563">
        <f ca="1">IFERROR(ROUNDUP(H563*Admin!$AE$4,0),"FKU")</f>
        <v>849</v>
      </c>
      <c r="S563">
        <f ca="1">IFERROR(ROUNDUP(I563*Admin!$AE$4,0),"FKU")</f>
        <v>943</v>
      </c>
      <c r="T563">
        <f ca="1">IFERROR(ROUNDUP(J563*Admin!$AE$4,0),"FKU")</f>
        <v>1047</v>
      </c>
      <c r="U563">
        <f ca="1">IFERROR(ROUNDUP(K563*Admin!$AE$4,0),"FKU")</f>
        <v>1158</v>
      </c>
      <c r="V563" t="str">
        <f>IFERROR(ROUNDUP(L563*Avropsmottagare!$G$4,0),"FKU")</f>
        <v>FKU</v>
      </c>
      <c r="W563">
        <f t="shared" si="18"/>
        <v>0</v>
      </c>
    </row>
    <row r="564" spans="1:23" x14ac:dyDescent="0.35">
      <c r="A564" t="s">
        <v>67</v>
      </c>
      <c r="B564" t="s">
        <v>68</v>
      </c>
      <c r="C564" t="s">
        <v>4</v>
      </c>
      <c r="D564" t="s">
        <v>39</v>
      </c>
      <c r="G564" t="s">
        <v>12</v>
      </c>
      <c r="H564">
        <v>765</v>
      </c>
      <c r="I564">
        <v>850</v>
      </c>
      <c r="J564">
        <v>944</v>
      </c>
      <c r="K564">
        <v>1044</v>
      </c>
      <c r="L564" t="s">
        <v>37</v>
      </c>
      <c r="Q564" t="str">
        <f t="shared" si="17"/>
        <v>Consid ABD3.3 Tekniker</v>
      </c>
      <c r="R564">
        <f ca="1">IFERROR(ROUNDUP(H564*Admin!$AE$4,0),"FKU")</f>
        <v>849</v>
      </c>
      <c r="S564">
        <f ca="1">IFERROR(ROUNDUP(I564*Admin!$AE$4,0),"FKU")</f>
        <v>943</v>
      </c>
      <c r="T564">
        <f ca="1">IFERROR(ROUNDUP(J564*Admin!$AE$4,0),"FKU")</f>
        <v>1047</v>
      </c>
      <c r="U564">
        <f ca="1">IFERROR(ROUNDUP(K564*Admin!$AE$4,0),"FKU")</f>
        <v>1158</v>
      </c>
      <c r="V564" t="str">
        <f>IFERROR(ROUNDUP(L564*Avropsmottagare!$G$4,0),"FKU")</f>
        <v>FKU</v>
      </c>
      <c r="W564">
        <f t="shared" si="18"/>
        <v>0</v>
      </c>
    </row>
    <row r="565" spans="1:23" x14ac:dyDescent="0.35">
      <c r="A565" t="s">
        <v>67</v>
      </c>
      <c r="B565" t="s">
        <v>68</v>
      </c>
      <c r="C565" t="s">
        <v>4</v>
      </c>
      <c r="D565" t="s">
        <v>39</v>
      </c>
      <c r="G565" t="s">
        <v>13</v>
      </c>
      <c r="H565">
        <v>765</v>
      </c>
      <c r="I565">
        <v>850</v>
      </c>
      <c r="J565">
        <v>944</v>
      </c>
      <c r="K565">
        <v>1044</v>
      </c>
      <c r="L565" t="s">
        <v>37</v>
      </c>
      <c r="Q565" t="str">
        <f t="shared" si="17"/>
        <v>Consid ABD3.4 Testare</v>
      </c>
      <c r="R565">
        <f ca="1">IFERROR(ROUNDUP(H565*Admin!$AE$4,0),"FKU")</f>
        <v>849</v>
      </c>
      <c r="S565">
        <f ca="1">IFERROR(ROUNDUP(I565*Admin!$AE$4,0),"FKU")</f>
        <v>943</v>
      </c>
      <c r="T565">
        <f ca="1">IFERROR(ROUNDUP(J565*Admin!$AE$4,0),"FKU")</f>
        <v>1047</v>
      </c>
      <c r="U565">
        <f ca="1">IFERROR(ROUNDUP(K565*Admin!$AE$4,0),"FKU")</f>
        <v>1158</v>
      </c>
      <c r="V565" t="str">
        <f>IFERROR(ROUNDUP(L565*Avropsmottagare!$G$4,0),"FKU")</f>
        <v>FKU</v>
      </c>
      <c r="W565">
        <f t="shared" si="18"/>
        <v>0</v>
      </c>
    </row>
    <row r="566" spans="1:23" x14ac:dyDescent="0.35">
      <c r="A566" t="s">
        <v>67</v>
      </c>
      <c r="B566" t="s">
        <v>68</v>
      </c>
      <c r="C566" t="s">
        <v>4</v>
      </c>
      <c r="D566" t="s">
        <v>113</v>
      </c>
      <c r="G566" t="s">
        <v>40</v>
      </c>
      <c r="H566">
        <v>706</v>
      </c>
      <c r="I566">
        <v>784</v>
      </c>
      <c r="J566">
        <v>871</v>
      </c>
      <c r="K566">
        <v>1244</v>
      </c>
      <c r="L566" t="s">
        <v>37</v>
      </c>
      <c r="Q566" t="str">
        <f t="shared" si="17"/>
        <v>Consid ABD4.1 Enterprisearkitekt</v>
      </c>
      <c r="R566">
        <f ca="1">IFERROR(ROUNDUP(H566*Admin!$AE$4,0),"FKU")</f>
        <v>783</v>
      </c>
      <c r="S566">
        <f ca="1">IFERROR(ROUNDUP(I566*Admin!$AE$4,0),"FKU")</f>
        <v>870</v>
      </c>
      <c r="T566">
        <f ca="1">IFERROR(ROUNDUP(J566*Admin!$AE$4,0),"FKU")</f>
        <v>966</v>
      </c>
      <c r="U566">
        <f ca="1">IFERROR(ROUNDUP(K566*Admin!$AE$4,0),"FKU")</f>
        <v>1380</v>
      </c>
      <c r="V566" t="str">
        <f>IFERROR(ROUNDUP(L566*Avropsmottagare!$G$4,0),"FKU")</f>
        <v>FKU</v>
      </c>
      <c r="W566">
        <f t="shared" si="18"/>
        <v>0</v>
      </c>
    </row>
    <row r="567" spans="1:23" x14ac:dyDescent="0.35">
      <c r="A567" t="s">
        <v>67</v>
      </c>
      <c r="B567" t="s">
        <v>68</v>
      </c>
      <c r="C567" t="s">
        <v>4</v>
      </c>
      <c r="D567" t="s">
        <v>113</v>
      </c>
      <c r="G567" t="s">
        <v>41</v>
      </c>
      <c r="H567">
        <v>706</v>
      </c>
      <c r="I567">
        <v>784</v>
      </c>
      <c r="J567">
        <v>871</v>
      </c>
      <c r="K567">
        <v>1244</v>
      </c>
      <c r="L567" t="s">
        <v>37</v>
      </c>
      <c r="Q567" t="str">
        <f t="shared" si="17"/>
        <v>Consid ABD4.2 Verksamhetsarkitekt</v>
      </c>
      <c r="R567">
        <f ca="1">IFERROR(ROUNDUP(H567*Admin!$AE$4,0),"FKU")</f>
        <v>783</v>
      </c>
      <c r="S567">
        <f ca="1">IFERROR(ROUNDUP(I567*Admin!$AE$4,0),"FKU")</f>
        <v>870</v>
      </c>
      <c r="T567">
        <f ca="1">IFERROR(ROUNDUP(J567*Admin!$AE$4,0),"FKU")</f>
        <v>966</v>
      </c>
      <c r="U567">
        <f ca="1">IFERROR(ROUNDUP(K567*Admin!$AE$4,0),"FKU")</f>
        <v>1380</v>
      </c>
      <c r="V567" t="str">
        <f>IFERROR(ROUNDUP(L567*Avropsmottagare!$G$4,0),"FKU")</f>
        <v>FKU</v>
      </c>
      <c r="W567">
        <f t="shared" si="18"/>
        <v>0</v>
      </c>
    </row>
    <row r="568" spans="1:23" x14ac:dyDescent="0.35">
      <c r="A568" t="s">
        <v>67</v>
      </c>
      <c r="B568" t="s">
        <v>68</v>
      </c>
      <c r="C568" t="s">
        <v>4</v>
      </c>
      <c r="D568" t="s">
        <v>113</v>
      </c>
      <c r="G568" t="s">
        <v>42</v>
      </c>
      <c r="H568">
        <v>706</v>
      </c>
      <c r="I568">
        <v>784</v>
      </c>
      <c r="J568">
        <v>871</v>
      </c>
      <c r="K568">
        <v>1244</v>
      </c>
      <c r="L568" t="s">
        <v>37</v>
      </c>
      <c r="Q568" t="str">
        <f t="shared" si="17"/>
        <v>Consid ABD4.3 Lösningsarkitekt</v>
      </c>
      <c r="R568">
        <f ca="1">IFERROR(ROUNDUP(H568*Admin!$AE$4,0),"FKU")</f>
        <v>783</v>
      </c>
      <c r="S568">
        <f ca="1">IFERROR(ROUNDUP(I568*Admin!$AE$4,0),"FKU")</f>
        <v>870</v>
      </c>
      <c r="T568">
        <f ca="1">IFERROR(ROUNDUP(J568*Admin!$AE$4,0),"FKU")</f>
        <v>966</v>
      </c>
      <c r="U568">
        <f ca="1">IFERROR(ROUNDUP(K568*Admin!$AE$4,0),"FKU")</f>
        <v>1380</v>
      </c>
      <c r="V568" t="str">
        <f>IFERROR(ROUNDUP(L568*Avropsmottagare!$G$4,0),"FKU")</f>
        <v>FKU</v>
      </c>
      <c r="W568">
        <f t="shared" si="18"/>
        <v>0</v>
      </c>
    </row>
    <row r="569" spans="1:23" x14ac:dyDescent="0.35">
      <c r="A569" t="s">
        <v>67</v>
      </c>
      <c r="B569" t="s">
        <v>68</v>
      </c>
      <c r="C569" t="s">
        <v>4</v>
      </c>
      <c r="D569" t="s">
        <v>113</v>
      </c>
      <c r="G569" t="s">
        <v>43</v>
      </c>
      <c r="H569">
        <v>706</v>
      </c>
      <c r="I569">
        <v>784</v>
      </c>
      <c r="J569">
        <v>871</v>
      </c>
      <c r="K569">
        <v>1244</v>
      </c>
      <c r="L569" t="s">
        <v>37</v>
      </c>
      <c r="Q569" t="str">
        <f t="shared" si="17"/>
        <v>Consid ABD4.4 Mjukvaruarkitekt</v>
      </c>
      <c r="R569">
        <f ca="1">IFERROR(ROUNDUP(H569*Admin!$AE$4,0),"FKU")</f>
        <v>783</v>
      </c>
      <c r="S569">
        <f ca="1">IFERROR(ROUNDUP(I569*Admin!$AE$4,0),"FKU")</f>
        <v>870</v>
      </c>
      <c r="T569">
        <f ca="1">IFERROR(ROUNDUP(J569*Admin!$AE$4,0),"FKU")</f>
        <v>966</v>
      </c>
      <c r="U569">
        <f ca="1">IFERROR(ROUNDUP(K569*Admin!$AE$4,0),"FKU")</f>
        <v>1380</v>
      </c>
      <c r="V569" t="str">
        <f>IFERROR(ROUNDUP(L569*Avropsmottagare!$G$4,0),"FKU")</f>
        <v>FKU</v>
      </c>
      <c r="W569">
        <f t="shared" si="18"/>
        <v>0</v>
      </c>
    </row>
    <row r="570" spans="1:23" x14ac:dyDescent="0.35">
      <c r="A570" t="s">
        <v>67</v>
      </c>
      <c r="B570" t="s">
        <v>68</v>
      </c>
      <c r="C570" t="s">
        <v>4</v>
      </c>
      <c r="D570" t="s">
        <v>113</v>
      </c>
      <c r="G570" t="s">
        <v>44</v>
      </c>
      <c r="H570">
        <v>706</v>
      </c>
      <c r="I570">
        <v>784</v>
      </c>
      <c r="J570">
        <v>871</v>
      </c>
      <c r="K570">
        <v>1244</v>
      </c>
      <c r="L570" t="s">
        <v>37</v>
      </c>
      <c r="Q570" t="str">
        <f t="shared" si="17"/>
        <v>Consid ABD4.5 Infrastrukturarkitekt</v>
      </c>
      <c r="R570">
        <f ca="1">IFERROR(ROUNDUP(H570*Admin!$AE$4,0),"FKU")</f>
        <v>783</v>
      </c>
      <c r="S570">
        <f ca="1">IFERROR(ROUNDUP(I570*Admin!$AE$4,0),"FKU")</f>
        <v>870</v>
      </c>
      <c r="T570">
        <f ca="1">IFERROR(ROUNDUP(J570*Admin!$AE$4,0),"FKU")</f>
        <v>966</v>
      </c>
      <c r="U570">
        <f ca="1">IFERROR(ROUNDUP(K570*Admin!$AE$4,0),"FKU")</f>
        <v>1380</v>
      </c>
      <c r="V570" t="str">
        <f>IFERROR(ROUNDUP(L570*Avropsmottagare!$G$4,0),"FKU")</f>
        <v>FKU</v>
      </c>
      <c r="W570">
        <f t="shared" si="18"/>
        <v>0</v>
      </c>
    </row>
    <row r="571" spans="1:23" x14ac:dyDescent="0.35">
      <c r="A571" t="s">
        <v>67</v>
      </c>
      <c r="B571" t="s">
        <v>68</v>
      </c>
      <c r="C571" t="s">
        <v>4</v>
      </c>
      <c r="D571" t="s">
        <v>114</v>
      </c>
      <c r="G571" t="s">
        <v>14</v>
      </c>
      <c r="H571">
        <v>531</v>
      </c>
      <c r="I571">
        <v>589</v>
      </c>
      <c r="J571">
        <v>654</v>
      </c>
      <c r="K571">
        <v>933</v>
      </c>
      <c r="L571" t="s">
        <v>37</v>
      </c>
      <c r="Q571" t="str">
        <f t="shared" si="17"/>
        <v>Consid ABD5.1 Säkerhetsstrateg/Säkerhetsanalytiker</v>
      </c>
      <c r="R571">
        <f ca="1">IFERROR(ROUNDUP(H571*Admin!$AE$4,0),"FKU")</f>
        <v>589</v>
      </c>
      <c r="S571">
        <f ca="1">IFERROR(ROUNDUP(I571*Admin!$AE$4,0),"FKU")</f>
        <v>654</v>
      </c>
      <c r="T571">
        <f ca="1">IFERROR(ROUNDUP(J571*Admin!$AE$4,0),"FKU")</f>
        <v>726</v>
      </c>
      <c r="U571">
        <f ca="1">IFERROR(ROUNDUP(K571*Admin!$AE$4,0),"FKU")</f>
        <v>1035</v>
      </c>
      <c r="V571" t="str">
        <f>IFERROR(ROUNDUP(L571*Avropsmottagare!$G$4,0),"FKU")</f>
        <v>FKU</v>
      </c>
      <c r="W571">
        <f t="shared" si="18"/>
        <v>0</v>
      </c>
    </row>
    <row r="572" spans="1:23" x14ac:dyDescent="0.35">
      <c r="A572" t="s">
        <v>67</v>
      </c>
      <c r="B572" t="s">
        <v>68</v>
      </c>
      <c r="C572" t="s">
        <v>4</v>
      </c>
      <c r="D572" t="s">
        <v>114</v>
      </c>
      <c r="G572" t="s">
        <v>115</v>
      </c>
      <c r="H572">
        <v>531</v>
      </c>
      <c r="I572">
        <v>589</v>
      </c>
      <c r="J572">
        <v>654</v>
      </c>
      <c r="K572">
        <v>933</v>
      </c>
      <c r="L572" t="s">
        <v>37</v>
      </c>
      <c r="Q572" t="str">
        <f t="shared" si="17"/>
        <v>Consid ABD5.2 Risk Manager</v>
      </c>
      <c r="R572">
        <f ca="1">IFERROR(ROUNDUP(H572*Admin!$AE$4,0),"FKU")</f>
        <v>589</v>
      </c>
      <c r="S572">
        <f ca="1">IFERROR(ROUNDUP(I572*Admin!$AE$4,0),"FKU")</f>
        <v>654</v>
      </c>
      <c r="T572">
        <f ca="1">IFERROR(ROUNDUP(J572*Admin!$AE$4,0),"FKU")</f>
        <v>726</v>
      </c>
      <c r="U572">
        <f ca="1">IFERROR(ROUNDUP(K572*Admin!$AE$4,0),"FKU")</f>
        <v>1035</v>
      </c>
      <c r="V572" t="str">
        <f>IFERROR(ROUNDUP(L572*Avropsmottagare!$G$4,0),"FKU")</f>
        <v>FKU</v>
      </c>
      <c r="W572">
        <f t="shared" si="18"/>
        <v>0</v>
      </c>
    </row>
    <row r="573" spans="1:23" x14ac:dyDescent="0.35">
      <c r="A573" t="s">
        <v>67</v>
      </c>
      <c r="B573" t="s">
        <v>68</v>
      </c>
      <c r="C573" t="s">
        <v>4</v>
      </c>
      <c r="D573" t="s">
        <v>114</v>
      </c>
      <c r="G573" t="s">
        <v>15</v>
      </c>
      <c r="H573">
        <v>531</v>
      </c>
      <c r="I573">
        <v>589</v>
      </c>
      <c r="J573">
        <v>654</v>
      </c>
      <c r="K573">
        <v>933</v>
      </c>
      <c r="L573" t="s">
        <v>37</v>
      </c>
      <c r="Q573" t="str">
        <f t="shared" si="17"/>
        <v>Consid ABD5.3 Säkerhetstekniker</v>
      </c>
      <c r="R573">
        <f ca="1">IFERROR(ROUNDUP(H573*Admin!$AE$4,0),"FKU")</f>
        <v>589</v>
      </c>
      <c r="S573">
        <f ca="1">IFERROR(ROUNDUP(I573*Admin!$AE$4,0),"FKU")</f>
        <v>654</v>
      </c>
      <c r="T573">
        <f ca="1">IFERROR(ROUNDUP(J573*Admin!$AE$4,0),"FKU")</f>
        <v>726</v>
      </c>
      <c r="U573">
        <f ca="1">IFERROR(ROUNDUP(K573*Admin!$AE$4,0),"FKU")</f>
        <v>1035</v>
      </c>
      <c r="V573" t="str">
        <f>IFERROR(ROUNDUP(L573*Avropsmottagare!$G$4,0),"FKU")</f>
        <v>FKU</v>
      </c>
      <c r="W573">
        <f t="shared" si="18"/>
        <v>0</v>
      </c>
    </row>
    <row r="574" spans="1:23" x14ac:dyDescent="0.35">
      <c r="A574" t="s">
        <v>67</v>
      </c>
      <c r="B574" t="s">
        <v>68</v>
      </c>
      <c r="C574" t="s">
        <v>4</v>
      </c>
      <c r="D574" t="s">
        <v>116</v>
      </c>
      <c r="G574" t="s">
        <v>45</v>
      </c>
      <c r="H574">
        <v>749</v>
      </c>
      <c r="I574">
        <v>832</v>
      </c>
      <c r="J574">
        <v>924</v>
      </c>
      <c r="K574">
        <v>1039</v>
      </c>
      <c r="L574" t="s">
        <v>37</v>
      </c>
      <c r="Q574" t="str">
        <f t="shared" si="17"/>
        <v>Consid ABD6.1 Webbstrateg</v>
      </c>
      <c r="R574">
        <f ca="1">IFERROR(ROUNDUP(H574*Admin!$AE$4,0),"FKU")</f>
        <v>831</v>
      </c>
      <c r="S574">
        <f ca="1">IFERROR(ROUNDUP(I574*Admin!$AE$4,0),"FKU")</f>
        <v>923</v>
      </c>
      <c r="T574">
        <f ca="1">IFERROR(ROUNDUP(J574*Admin!$AE$4,0),"FKU")</f>
        <v>1025</v>
      </c>
      <c r="U574">
        <f ca="1">IFERROR(ROUNDUP(K574*Admin!$AE$4,0),"FKU")</f>
        <v>1152</v>
      </c>
      <c r="V574" t="str">
        <f>IFERROR(ROUNDUP(L574*Avropsmottagare!$G$4,0),"FKU")</f>
        <v>FKU</v>
      </c>
      <c r="W574">
        <f t="shared" si="18"/>
        <v>0</v>
      </c>
    </row>
    <row r="575" spans="1:23" x14ac:dyDescent="0.35">
      <c r="A575" t="s">
        <v>67</v>
      </c>
      <c r="B575" t="s">
        <v>68</v>
      </c>
      <c r="C575" t="s">
        <v>4</v>
      </c>
      <c r="D575" t="s">
        <v>116</v>
      </c>
      <c r="G575" t="s">
        <v>117</v>
      </c>
      <c r="H575">
        <v>749</v>
      </c>
      <c r="I575">
        <v>832</v>
      </c>
      <c r="J575">
        <v>924</v>
      </c>
      <c r="K575">
        <v>1039</v>
      </c>
      <c r="L575" t="s">
        <v>37</v>
      </c>
      <c r="Q575" t="str">
        <f t="shared" si="17"/>
        <v>Consid ABD6.2 Interaktionsdesigner/Tillgänglighetsexpert</v>
      </c>
      <c r="R575">
        <f ca="1">IFERROR(ROUNDUP(H575*Admin!$AE$4,0),"FKU")</f>
        <v>831</v>
      </c>
      <c r="S575">
        <f ca="1">IFERROR(ROUNDUP(I575*Admin!$AE$4,0),"FKU")</f>
        <v>923</v>
      </c>
      <c r="T575">
        <f ca="1">IFERROR(ROUNDUP(J575*Admin!$AE$4,0),"FKU")</f>
        <v>1025</v>
      </c>
      <c r="U575">
        <f ca="1">IFERROR(ROUNDUP(K575*Admin!$AE$4,0),"FKU")</f>
        <v>1152</v>
      </c>
      <c r="V575" t="str">
        <f>IFERROR(ROUNDUP(L575*Avropsmottagare!$G$4,0),"FKU")</f>
        <v>FKU</v>
      </c>
      <c r="W575">
        <f t="shared" si="18"/>
        <v>0</v>
      </c>
    </row>
    <row r="576" spans="1:23" x14ac:dyDescent="0.35">
      <c r="A576" t="s">
        <v>67</v>
      </c>
      <c r="B576" t="s">
        <v>68</v>
      </c>
      <c r="C576" t="s">
        <v>4</v>
      </c>
      <c r="D576" t="s">
        <v>116</v>
      </c>
      <c r="G576" t="s">
        <v>16</v>
      </c>
      <c r="H576">
        <v>749</v>
      </c>
      <c r="I576">
        <v>832</v>
      </c>
      <c r="J576">
        <v>924</v>
      </c>
      <c r="K576">
        <v>1039</v>
      </c>
      <c r="L576" t="s">
        <v>37</v>
      </c>
      <c r="Q576" t="str">
        <f t="shared" si="17"/>
        <v>Consid ABD6.3 Grafisk formgivare</v>
      </c>
      <c r="R576">
        <f ca="1">IFERROR(ROUNDUP(H576*Admin!$AE$4,0),"FKU")</f>
        <v>831</v>
      </c>
      <c r="S576">
        <f ca="1">IFERROR(ROUNDUP(I576*Admin!$AE$4,0),"FKU")</f>
        <v>923</v>
      </c>
      <c r="T576">
        <f ca="1">IFERROR(ROUNDUP(J576*Admin!$AE$4,0),"FKU")</f>
        <v>1025</v>
      </c>
      <c r="U576">
        <f ca="1">IFERROR(ROUNDUP(K576*Admin!$AE$4,0),"FKU")</f>
        <v>1152</v>
      </c>
      <c r="V576" t="str">
        <f>IFERROR(ROUNDUP(L576*Avropsmottagare!$G$4,0),"FKU")</f>
        <v>FKU</v>
      </c>
      <c r="W576">
        <f t="shared" si="18"/>
        <v>0</v>
      </c>
    </row>
    <row r="577" spans="1:23" x14ac:dyDescent="0.35">
      <c r="A577" t="s">
        <v>67</v>
      </c>
      <c r="B577" t="s">
        <v>68</v>
      </c>
      <c r="C577" t="s">
        <v>4</v>
      </c>
      <c r="D577" t="s">
        <v>46</v>
      </c>
      <c r="G577" t="s">
        <v>47</v>
      </c>
      <c r="H577">
        <v>198</v>
      </c>
      <c r="I577">
        <v>219</v>
      </c>
      <c r="J577">
        <v>312</v>
      </c>
      <c r="K577">
        <v>445</v>
      </c>
      <c r="L577" t="s">
        <v>37</v>
      </c>
      <c r="Q577" t="str">
        <f t="shared" si="17"/>
        <v>Consid ABD7.1 Teknikstöd – på plats</v>
      </c>
      <c r="R577">
        <f ca="1">IFERROR(ROUNDUP(H577*Admin!$AE$4,0),"FKU")</f>
        <v>220</v>
      </c>
      <c r="S577">
        <f ca="1">IFERROR(ROUNDUP(I577*Admin!$AE$4,0),"FKU")</f>
        <v>243</v>
      </c>
      <c r="T577">
        <f ca="1">IFERROR(ROUNDUP(J577*Admin!$AE$4,0),"FKU")</f>
        <v>346</v>
      </c>
      <c r="U577">
        <f ca="1">IFERROR(ROUNDUP(K577*Admin!$AE$4,0),"FKU")</f>
        <v>494</v>
      </c>
      <c r="V577" t="str">
        <f>IFERROR(ROUNDUP(L577*Avropsmottagare!$G$4,0),"FKU")</f>
        <v>FKU</v>
      </c>
      <c r="W577">
        <f t="shared" si="18"/>
        <v>0</v>
      </c>
    </row>
    <row r="578" spans="1:23" x14ac:dyDescent="0.35">
      <c r="A578" t="s">
        <v>67</v>
      </c>
      <c r="B578" t="s">
        <v>68</v>
      </c>
      <c r="C578" t="s">
        <v>5</v>
      </c>
      <c r="D578" t="s">
        <v>36</v>
      </c>
      <c r="G578" t="s">
        <v>9</v>
      </c>
      <c r="H578">
        <v>649</v>
      </c>
      <c r="I578">
        <v>721</v>
      </c>
      <c r="J578">
        <v>801</v>
      </c>
      <c r="K578">
        <v>1144</v>
      </c>
      <c r="L578" t="s">
        <v>37</v>
      </c>
      <c r="Q578" t="str">
        <f t="shared" si="17"/>
        <v>Consid ABE1.1 IT- eller Digitaliseringsstrateg</v>
      </c>
      <c r="R578">
        <f ca="1">IFERROR(ROUNDUP(H578*Admin!$AE$4,0),"FKU")</f>
        <v>720</v>
      </c>
      <c r="S578">
        <f ca="1">IFERROR(ROUNDUP(I578*Admin!$AE$4,0),"FKU")</f>
        <v>800</v>
      </c>
      <c r="T578">
        <f ca="1">IFERROR(ROUNDUP(J578*Admin!$AE$4,0),"FKU")</f>
        <v>889</v>
      </c>
      <c r="U578">
        <f ca="1">IFERROR(ROUNDUP(K578*Admin!$AE$4,0),"FKU")</f>
        <v>1269</v>
      </c>
      <c r="V578" t="str">
        <f>IFERROR(ROUNDUP(L578*Avropsmottagare!$G$4,0),"FKU")</f>
        <v>FKU</v>
      </c>
      <c r="W578">
        <f t="shared" si="18"/>
        <v>0</v>
      </c>
    </row>
    <row r="579" spans="1:23" x14ac:dyDescent="0.35">
      <c r="A579" t="s">
        <v>67</v>
      </c>
      <c r="B579" t="s">
        <v>68</v>
      </c>
      <c r="C579" t="s">
        <v>5</v>
      </c>
      <c r="D579" t="s">
        <v>36</v>
      </c>
      <c r="G579" t="s">
        <v>106</v>
      </c>
      <c r="H579">
        <v>649</v>
      </c>
      <c r="I579">
        <v>721</v>
      </c>
      <c r="J579">
        <v>801</v>
      </c>
      <c r="K579">
        <v>1144</v>
      </c>
      <c r="L579" t="s">
        <v>37</v>
      </c>
      <c r="Q579" t="str">
        <f t="shared" ref="Q579:Q642" si="19">$A579&amp;$C579&amp;$G579</f>
        <v>Consid ABE1.2 Modelleringsledare/Kravanalytiker</v>
      </c>
      <c r="R579">
        <f ca="1">IFERROR(ROUNDUP(H579*Admin!$AE$4,0),"FKU")</f>
        <v>720</v>
      </c>
      <c r="S579">
        <f ca="1">IFERROR(ROUNDUP(I579*Admin!$AE$4,0),"FKU")</f>
        <v>800</v>
      </c>
      <c r="T579">
        <f ca="1">IFERROR(ROUNDUP(J579*Admin!$AE$4,0),"FKU")</f>
        <v>889</v>
      </c>
      <c r="U579">
        <f ca="1">IFERROR(ROUNDUP(K579*Admin!$AE$4,0),"FKU")</f>
        <v>1269</v>
      </c>
      <c r="V579" t="str">
        <f>IFERROR(ROUNDUP(L579*Avropsmottagare!$G$4,0),"FKU")</f>
        <v>FKU</v>
      </c>
      <c r="W579">
        <f t="shared" ref="W579:W642" si="20">M579/1000000</f>
        <v>0</v>
      </c>
    </row>
    <row r="580" spans="1:23" x14ac:dyDescent="0.35">
      <c r="A580" t="s">
        <v>67</v>
      </c>
      <c r="B580" t="s">
        <v>68</v>
      </c>
      <c r="C580" t="s">
        <v>5</v>
      </c>
      <c r="D580" t="s">
        <v>36</v>
      </c>
      <c r="G580" t="s">
        <v>107</v>
      </c>
      <c r="H580">
        <v>649</v>
      </c>
      <c r="I580">
        <v>721</v>
      </c>
      <c r="J580">
        <v>801</v>
      </c>
      <c r="K580">
        <v>1144</v>
      </c>
      <c r="L580" t="s">
        <v>37</v>
      </c>
      <c r="Q580" t="str">
        <f t="shared" si="19"/>
        <v>Consid ABE1.3 Metodstöd</v>
      </c>
      <c r="R580">
        <f ca="1">IFERROR(ROUNDUP(H580*Admin!$AE$4,0),"FKU")</f>
        <v>720</v>
      </c>
      <c r="S580">
        <f ca="1">IFERROR(ROUNDUP(I580*Admin!$AE$4,0),"FKU")</f>
        <v>800</v>
      </c>
      <c r="T580">
        <f ca="1">IFERROR(ROUNDUP(J580*Admin!$AE$4,0),"FKU")</f>
        <v>889</v>
      </c>
      <c r="U580">
        <f ca="1">IFERROR(ROUNDUP(K580*Admin!$AE$4,0),"FKU")</f>
        <v>1269</v>
      </c>
      <c r="V580" t="str">
        <f>IFERROR(ROUNDUP(L580*Avropsmottagare!$G$4,0),"FKU")</f>
        <v>FKU</v>
      </c>
      <c r="W580">
        <f t="shared" si="20"/>
        <v>0</v>
      </c>
    </row>
    <row r="581" spans="1:23" x14ac:dyDescent="0.35">
      <c r="A581" t="s">
        <v>67</v>
      </c>
      <c r="B581" t="s">
        <v>68</v>
      </c>
      <c r="C581" t="s">
        <v>5</v>
      </c>
      <c r="D581" t="s">
        <v>36</v>
      </c>
      <c r="G581" t="s">
        <v>108</v>
      </c>
      <c r="H581">
        <v>649</v>
      </c>
      <c r="I581">
        <v>721</v>
      </c>
      <c r="J581">
        <v>801</v>
      </c>
      <c r="K581">
        <v>1144</v>
      </c>
      <c r="L581" t="s">
        <v>37</v>
      </c>
      <c r="Q581" t="str">
        <f t="shared" si="19"/>
        <v>Consid ABE1.4 Hållbarhetsstrateg inom IT</v>
      </c>
      <c r="R581">
        <f ca="1">IFERROR(ROUNDUP(H581*Admin!$AE$4,0),"FKU")</f>
        <v>720</v>
      </c>
      <c r="S581">
        <f ca="1">IFERROR(ROUNDUP(I581*Admin!$AE$4,0),"FKU")</f>
        <v>800</v>
      </c>
      <c r="T581">
        <f ca="1">IFERROR(ROUNDUP(J581*Admin!$AE$4,0),"FKU")</f>
        <v>889</v>
      </c>
      <c r="U581">
        <f ca="1">IFERROR(ROUNDUP(K581*Admin!$AE$4,0),"FKU")</f>
        <v>1269</v>
      </c>
      <c r="V581" t="str">
        <f>IFERROR(ROUNDUP(L581*Avropsmottagare!$G$4,0),"FKU")</f>
        <v>FKU</v>
      </c>
      <c r="W581">
        <f t="shared" si="20"/>
        <v>0</v>
      </c>
    </row>
    <row r="582" spans="1:23" x14ac:dyDescent="0.35">
      <c r="A582" t="s">
        <v>67</v>
      </c>
      <c r="B582" t="s">
        <v>68</v>
      </c>
      <c r="C582" t="s">
        <v>5</v>
      </c>
      <c r="D582" t="s">
        <v>38</v>
      </c>
      <c r="G582" t="s">
        <v>10</v>
      </c>
      <c r="H582">
        <v>806</v>
      </c>
      <c r="I582">
        <v>895</v>
      </c>
      <c r="J582">
        <v>994</v>
      </c>
      <c r="K582">
        <v>1194</v>
      </c>
      <c r="L582" t="s">
        <v>37</v>
      </c>
      <c r="Q582" t="str">
        <f t="shared" si="19"/>
        <v>Consid ABE2.1 Projektledare</v>
      </c>
      <c r="R582">
        <f ca="1">IFERROR(ROUNDUP(H582*Admin!$AE$4,0),"FKU")</f>
        <v>894</v>
      </c>
      <c r="S582">
        <f ca="1">IFERROR(ROUNDUP(I582*Admin!$AE$4,0),"FKU")</f>
        <v>993</v>
      </c>
      <c r="T582">
        <f ca="1">IFERROR(ROUNDUP(J582*Admin!$AE$4,0),"FKU")</f>
        <v>1103</v>
      </c>
      <c r="U582">
        <f ca="1">IFERROR(ROUNDUP(K582*Admin!$AE$4,0),"FKU")</f>
        <v>1324</v>
      </c>
      <c r="V582" t="str">
        <f>IFERROR(ROUNDUP(L582*Avropsmottagare!$G$4,0),"FKU")</f>
        <v>FKU</v>
      </c>
      <c r="W582">
        <f t="shared" si="20"/>
        <v>0</v>
      </c>
    </row>
    <row r="583" spans="1:23" x14ac:dyDescent="0.35">
      <c r="A583" t="s">
        <v>67</v>
      </c>
      <c r="B583" t="s">
        <v>68</v>
      </c>
      <c r="C583" t="s">
        <v>5</v>
      </c>
      <c r="D583" t="s">
        <v>38</v>
      </c>
      <c r="G583" t="s">
        <v>11</v>
      </c>
      <c r="H583">
        <v>806</v>
      </c>
      <c r="I583">
        <v>895</v>
      </c>
      <c r="J583">
        <v>994</v>
      </c>
      <c r="K583">
        <v>1194</v>
      </c>
      <c r="L583" t="s">
        <v>37</v>
      </c>
      <c r="Q583" t="str">
        <f t="shared" si="19"/>
        <v>Consid ABE2.2 Teknisk projektledare</v>
      </c>
      <c r="R583">
        <f ca="1">IFERROR(ROUNDUP(H583*Admin!$AE$4,0),"FKU")</f>
        <v>894</v>
      </c>
      <c r="S583">
        <f ca="1">IFERROR(ROUNDUP(I583*Admin!$AE$4,0),"FKU")</f>
        <v>993</v>
      </c>
      <c r="T583">
        <f ca="1">IFERROR(ROUNDUP(J583*Admin!$AE$4,0),"FKU")</f>
        <v>1103</v>
      </c>
      <c r="U583">
        <f ca="1">IFERROR(ROUNDUP(K583*Admin!$AE$4,0),"FKU")</f>
        <v>1324</v>
      </c>
      <c r="V583" t="str">
        <f>IFERROR(ROUNDUP(L583*Avropsmottagare!$G$4,0),"FKU")</f>
        <v>FKU</v>
      </c>
      <c r="W583">
        <f t="shared" si="20"/>
        <v>0</v>
      </c>
    </row>
    <row r="584" spans="1:23" x14ac:dyDescent="0.35">
      <c r="A584" t="s">
        <v>67</v>
      </c>
      <c r="B584" t="s">
        <v>68</v>
      </c>
      <c r="C584" t="s">
        <v>5</v>
      </c>
      <c r="D584" t="s">
        <v>38</v>
      </c>
      <c r="G584" t="s">
        <v>109</v>
      </c>
      <c r="H584">
        <v>806</v>
      </c>
      <c r="I584">
        <v>895</v>
      </c>
      <c r="J584">
        <v>994</v>
      </c>
      <c r="K584">
        <v>1194</v>
      </c>
      <c r="L584" t="s">
        <v>37</v>
      </c>
      <c r="Q584" t="str">
        <f t="shared" si="19"/>
        <v>Consid ABE2.3 Förändringsledare</v>
      </c>
      <c r="R584">
        <f ca="1">IFERROR(ROUNDUP(H584*Admin!$AE$4,0),"FKU")</f>
        <v>894</v>
      </c>
      <c r="S584">
        <f ca="1">IFERROR(ROUNDUP(I584*Admin!$AE$4,0),"FKU")</f>
        <v>993</v>
      </c>
      <c r="T584">
        <f ca="1">IFERROR(ROUNDUP(J584*Admin!$AE$4,0),"FKU")</f>
        <v>1103</v>
      </c>
      <c r="U584">
        <f ca="1">IFERROR(ROUNDUP(K584*Admin!$AE$4,0),"FKU")</f>
        <v>1324</v>
      </c>
      <c r="V584" t="str">
        <f>IFERROR(ROUNDUP(L584*Avropsmottagare!$G$4,0),"FKU")</f>
        <v>FKU</v>
      </c>
      <c r="W584">
        <f t="shared" si="20"/>
        <v>0</v>
      </c>
    </row>
    <row r="585" spans="1:23" x14ac:dyDescent="0.35">
      <c r="A585" t="s">
        <v>67</v>
      </c>
      <c r="B585" t="s">
        <v>68</v>
      </c>
      <c r="C585" t="s">
        <v>5</v>
      </c>
      <c r="D585" t="s">
        <v>38</v>
      </c>
      <c r="G585" t="s">
        <v>110</v>
      </c>
      <c r="H585">
        <v>806</v>
      </c>
      <c r="I585">
        <v>895</v>
      </c>
      <c r="J585">
        <v>994</v>
      </c>
      <c r="K585">
        <v>1194</v>
      </c>
      <c r="L585" t="s">
        <v>37</v>
      </c>
      <c r="Q585" t="str">
        <f t="shared" si="19"/>
        <v>Consid ABE2.4 IT-controller/Compliance manager</v>
      </c>
      <c r="R585">
        <f ca="1">IFERROR(ROUNDUP(H585*Admin!$AE$4,0),"FKU")</f>
        <v>894</v>
      </c>
      <c r="S585">
        <f ca="1">IFERROR(ROUNDUP(I585*Admin!$AE$4,0),"FKU")</f>
        <v>993</v>
      </c>
      <c r="T585">
        <f ca="1">IFERROR(ROUNDUP(J585*Admin!$AE$4,0),"FKU")</f>
        <v>1103</v>
      </c>
      <c r="U585">
        <f ca="1">IFERROR(ROUNDUP(K585*Admin!$AE$4,0),"FKU")</f>
        <v>1324</v>
      </c>
      <c r="V585" t="str">
        <f>IFERROR(ROUNDUP(L585*Avropsmottagare!$G$4,0),"FKU")</f>
        <v>FKU</v>
      </c>
      <c r="W585">
        <f t="shared" si="20"/>
        <v>0</v>
      </c>
    </row>
    <row r="586" spans="1:23" x14ac:dyDescent="0.35">
      <c r="A586" t="s">
        <v>67</v>
      </c>
      <c r="B586" t="s">
        <v>68</v>
      </c>
      <c r="C586" t="s">
        <v>5</v>
      </c>
      <c r="D586" t="s">
        <v>39</v>
      </c>
      <c r="G586" t="s">
        <v>111</v>
      </c>
      <c r="H586">
        <v>806</v>
      </c>
      <c r="I586">
        <v>895</v>
      </c>
      <c r="J586">
        <v>994</v>
      </c>
      <c r="K586">
        <v>1044</v>
      </c>
      <c r="L586" t="s">
        <v>37</v>
      </c>
      <c r="Q586" t="str">
        <f t="shared" si="19"/>
        <v>Consid ABE3.1 Systemutvecklare/Systemintegratör</v>
      </c>
      <c r="R586">
        <f ca="1">IFERROR(ROUNDUP(H586*Admin!$AE$4,0),"FKU")</f>
        <v>894</v>
      </c>
      <c r="S586">
        <f ca="1">IFERROR(ROUNDUP(I586*Admin!$AE$4,0),"FKU")</f>
        <v>993</v>
      </c>
      <c r="T586">
        <f ca="1">IFERROR(ROUNDUP(J586*Admin!$AE$4,0),"FKU")</f>
        <v>1103</v>
      </c>
      <c r="U586">
        <f ca="1">IFERROR(ROUNDUP(K586*Admin!$AE$4,0),"FKU")</f>
        <v>1158</v>
      </c>
      <c r="V586" t="str">
        <f>IFERROR(ROUNDUP(L586*Avropsmottagare!$G$4,0),"FKU")</f>
        <v>FKU</v>
      </c>
      <c r="W586">
        <f t="shared" si="20"/>
        <v>0</v>
      </c>
    </row>
    <row r="587" spans="1:23" x14ac:dyDescent="0.35">
      <c r="A587" t="s">
        <v>67</v>
      </c>
      <c r="B587" t="s">
        <v>68</v>
      </c>
      <c r="C587" t="s">
        <v>5</v>
      </c>
      <c r="D587" t="s">
        <v>39</v>
      </c>
      <c r="G587" t="s">
        <v>112</v>
      </c>
      <c r="H587">
        <v>806</v>
      </c>
      <c r="I587">
        <v>895</v>
      </c>
      <c r="J587">
        <v>994</v>
      </c>
      <c r="K587">
        <v>1044</v>
      </c>
      <c r="L587" t="s">
        <v>37</v>
      </c>
      <c r="Q587" t="str">
        <f t="shared" si="19"/>
        <v>Consid ABE3.2 Systemförvaltare</v>
      </c>
      <c r="R587">
        <f ca="1">IFERROR(ROUNDUP(H587*Admin!$AE$4,0),"FKU")</f>
        <v>894</v>
      </c>
      <c r="S587">
        <f ca="1">IFERROR(ROUNDUP(I587*Admin!$AE$4,0),"FKU")</f>
        <v>993</v>
      </c>
      <c r="T587">
        <f ca="1">IFERROR(ROUNDUP(J587*Admin!$AE$4,0),"FKU")</f>
        <v>1103</v>
      </c>
      <c r="U587">
        <f ca="1">IFERROR(ROUNDUP(K587*Admin!$AE$4,0),"FKU")</f>
        <v>1158</v>
      </c>
      <c r="V587" t="str">
        <f>IFERROR(ROUNDUP(L587*Avropsmottagare!$G$4,0),"FKU")</f>
        <v>FKU</v>
      </c>
      <c r="W587">
        <f t="shared" si="20"/>
        <v>0</v>
      </c>
    </row>
    <row r="588" spans="1:23" x14ac:dyDescent="0.35">
      <c r="A588" t="s">
        <v>67</v>
      </c>
      <c r="B588" t="s">
        <v>68</v>
      </c>
      <c r="C588" t="s">
        <v>5</v>
      </c>
      <c r="D588" t="s">
        <v>39</v>
      </c>
      <c r="G588" t="s">
        <v>12</v>
      </c>
      <c r="H588">
        <v>806</v>
      </c>
      <c r="I588">
        <v>895</v>
      </c>
      <c r="J588">
        <v>994</v>
      </c>
      <c r="K588">
        <v>1044</v>
      </c>
      <c r="L588" t="s">
        <v>37</v>
      </c>
      <c r="Q588" t="str">
        <f t="shared" si="19"/>
        <v>Consid ABE3.3 Tekniker</v>
      </c>
      <c r="R588">
        <f ca="1">IFERROR(ROUNDUP(H588*Admin!$AE$4,0),"FKU")</f>
        <v>894</v>
      </c>
      <c r="S588">
        <f ca="1">IFERROR(ROUNDUP(I588*Admin!$AE$4,0),"FKU")</f>
        <v>993</v>
      </c>
      <c r="T588">
        <f ca="1">IFERROR(ROUNDUP(J588*Admin!$AE$4,0),"FKU")</f>
        <v>1103</v>
      </c>
      <c r="U588">
        <f ca="1">IFERROR(ROUNDUP(K588*Admin!$AE$4,0),"FKU")</f>
        <v>1158</v>
      </c>
      <c r="V588" t="str">
        <f>IFERROR(ROUNDUP(L588*Avropsmottagare!$G$4,0),"FKU")</f>
        <v>FKU</v>
      </c>
      <c r="W588">
        <f t="shared" si="20"/>
        <v>0</v>
      </c>
    </row>
    <row r="589" spans="1:23" x14ac:dyDescent="0.35">
      <c r="A589" t="s">
        <v>67</v>
      </c>
      <c r="B589" t="s">
        <v>68</v>
      </c>
      <c r="C589" t="s">
        <v>5</v>
      </c>
      <c r="D589" t="s">
        <v>39</v>
      </c>
      <c r="G589" t="s">
        <v>13</v>
      </c>
      <c r="H589">
        <v>806</v>
      </c>
      <c r="I589">
        <v>895</v>
      </c>
      <c r="J589">
        <v>994</v>
      </c>
      <c r="K589">
        <v>1044</v>
      </c>
      <c r="L589" t="s">
        <v>37</v>
      </c>
      <c r="Q589" t="str">
        <f t="shared" si="19"/>
        <v>Consid ABE3.4 Testare</v>
      </c>
      <c r="R589">
        <f ca="1">IFERROR(ROUNDUP(H589*Admin!$AE$4,0),"FKU")</f>
        <v>894</v>
      </c>
      <c r="S589">
        <f ca="1">IFERROR(ROUNDUP(I589*Admin!$AE$4,0),"FKU")</f>
        <v>993</v>
      </c>
      <c r="T589">
        <f ca="1">IFERROR(ROUNDUP(J589*Admin!$AE$4,0),"FKU")</f>
        <v>1103</v>
      </c>
      <c r="U589">
        <f ca="1">IFERROR(ROUNDUP(K589*Admin!$AE$4,0),"FKU")</f>
        <v>1158</v>
      </c>
      <c r="V589" t="str">
        <f>IFERROR(ROUNDUP(L589*Avropsmottagare!$G$4,0),"FKU")</f>
        <v>FKU</v>
      </c>
      <c r="W589">
        <f t="shared" si="20"/>
        <v>0</v>
      </c>
    </row>
    <row r="590" spans="1:23" x14ac:dyDescent="0.35">
      <c r="A590" t="s">
        <v>67</v>
      </c>
      <c r="B590" t="s">
        <v>68</v>
      </c>
      <c r="C590" t="s">
        <v>5</v>
      </c>
      <c r="D590" t="s">
        <v>113</v>
      </c>
      <c r="G590" t="s">
        <v>40</v>
      </c>
      <c r="H590">
        <v>706</v>
      </c>
      <c r="I590">
        <v>784</v>
      </c>
      <c r="J590">
        <v>871</v>
      </c>
      <c r="K590">
        <v>1244</v>
      </c>
      <c r="L590" t="s">
        <v>37</v>
      </c>
      <c r="Q590" t="str">
        <f t="shared" si="19"/>
        <v>Consid ABE4.1 Enterprisearkitekt</v>
      </c>
      <c r="R590">
        <f ca="1">IFERROR(ROUNDUP(H590*Admin!$AE$4,0),"FKU")</f>
        <v>783</v>
      </c>
      <c r="S590">
        <f ca="1">IFERROR(ROUNDUP(I590*Admin!$AE$4,0),"FKU")</f>
        <v>870</v>
      </c>
      <c r="T590">
        <f ca="1">IFERROR(ROUNDUP(J590*Admin!$AE$4,0),"FKU")</f>
        <v>966</v>
      </c>
      <c r="U590">
        <f ca="1">IFERROR(ROUNDUP(K590*Admin!$AE$4,0),"FKU")</f>
        <v>1380</v>
      </c>
      <c r="V590" t="str">
        <f>IFERROR(ROUNDUP(L590*Avropsmottagare!$G$4,0),"FKU")</f>
        <v>FKU</v>
      </c>
      <c r="W590">
        <f t="shared" si="20"/>
        <v>0</v>
      </c>
    </row>
    <row r="591" spans="1:23" x14ac:dyDescent="0.35">
      <c r="A591" t="s">
        <v>67</v>
      </c>
      <c r="B591" t="s">
        <v>68</v>
      </c>
      <c r="C591" t="s">
        <v>5</v>
      </c>
      <c r="D591" t="s">
        <v>113</v>
      </c>
      <c r="G591" t="s">
        <v>41</v>
      </c>
      <c r="H591">
        <v>706</v>
      </c>
      <c r="I591">
        <v>784</v>
      </c>
      <c r="J591">
        <v>871</v>
      </c>
      <c r="K591">
        <v>1244</v>
      </c>
      <c r="L591" t="s">
        <v>37</v>
      </c>
      <c r="Q591" t="str">
        <f t="shared" si="19"/>
        <v>Consid ABE4.2 Verksamhetsarkitekt</v>
      </c>
      <c r="R591">
        <f ca="1">IFERROR(ROUNDUP(H591*Admin!$AE$4,0),"FKU")</f>
        <v>783</v>
      </c>
      <c r="S591">
        <f ca="1">IFERROR(ROUNDUP(I591*Admin!$AE$4,0),"FKU")</f>
        <v>870</v>
      </c>
      <c r="T591">
        <f ca="1">IFERROR(ROUNDUP(J591*Admin!$AE$4,0),"FKU")</f>
        <v>966</v>
      </c>
      <c r="U591">
        <f ca="1">IFERROR(ROUNDUP(K591*Admin!$AE$4,0),"FKU")</f>
        <v>1380</v>
      </c>
      <c r="V591" t="str">
        <f>IFERROR(ROUNDUP(L591*Avropsmottagare!$G$4,0),"FKU")</f>
        <v>FKU</v>
      </c>
      <c r="W591">
        <f t="shared" si="20"/>
        <v>0</v>
      </c>
    </row>
    <row r="592" spans="1:23" x14ac:dyDescent="0.35">
      <c r="A592" t="s">
        <v>67</v>
      </c>
      <c r="B592" t="s">
        <v>68</v>
      </c>
      <c r="C592" t="s">
        <v>5</v>
      </c>
      <c r="D592" t="s">
        <v>113</v>
      </c>
      <c r="G592" t="s">
        <v>42</v>
      </c>
      <c r="H592">
        <v>706</v>
      </c>
      <c r="I592">
        <v>784</v>
      </c>
      <c r="J592">
        <v>871</v>
      </c>
      <c r="K592">
        <v>1244</v>
      </c>
      <c r="L592" t="s">
        <v>37</v>
      </c>
      <c r="Q592" t="str">
        <f t="shared" si="19"/>
        <v>Consid ABE4.3 Lösningsarkitekt</v>
      </c>
      <c r="R592">
        <f ca="1">IFERROR(ROUNDUP(H592*Admin!$AE$4,0),"FKU")</f>
        <v>783</v>
      </c>
      <c r="S592">
        <f ca="1">IFERROR(ROUNDUP(I592*Admin!$AE$4,0),"FKU")</f>
        <v>870</v>
      </c>
      <c r="T592">
        <f ca="1">IFERROR(ROUNDUP(J592*Admin!$AE$4,0),"FKU")</f>
        <v>966</v>
      </c>
      <c r="U592">
        <f ca="1">IFERROR(ROUNDUP(K592*Admin!$AE$4,0),"FKU")</f>
        <v>1380</v>
      </c>
      <c r="V592" t="str">
        <f>IFERROR(ROUNDUP(L592*Avropsmottagare!$G$4,0),"FKU")</f>
        <v>FKU</v>
      </c>
      <c r="W592">
        <f t="shared" si="20"/>
        <v>0</v>
      </c>
    </row>
    <row r="593" spans="1:23" x14ac:dyDescent="0.35">
      <c r="A593" t="s">
        <v>67</v>
      </c>
      <c r="B593" t="s">
        <v>68</v>
      </c>
      <c r="C593" t="s">
        <v>5</v>
      </c>
      <c r="D593" t="s">
        <v>113</v>
      </c>
      <c r="G593" t="s">
        <v>43</v>
      </c>
      <c r="H593">
        <v>706</v>
      </c>
      <c r="I593">
        <v>784</v>
      </c>
      <c r="J593">
        <v>871</v>
      </c>
      <c r="K593">
        <v>1244</v>
      </c>
      <c r="L593" t="s">
        <v>37</v>
      </c>
      <c r="Q593" t="str">
        <f t="shared" si="19"/>
        <v>Consid ABE4.4 Mjukvaruarkitekt</v>
      </c>
      <c r="R593">
        <f ca="1">IFERROR(ROUNDUP(H593*Admin!$AE$4,0),"FKU")</f>
        <v>783</v>
      </c>
      <c r="S593">
        <f ca="1">IFERROR(ROUNDUP(I593*Admin!$AE$4,0),"FKU")</f>
        <v>870</v>
      </c>
      <c r="T593">
        <f ca="1">IFERROR(ROUNDUP(J593*Admin!$AE$4,0),"FKU")</f>
        <v>966</v>
      </c>
      <c r="U593">
        <f ca="1">IFERROR(ROUNDUP(K593*Admin!$AE$4,0),"FKU")</f>
        <v>1380</v>
      </c>
      <c r="V593" t="str">
        <f>IFERROR(ROUNDUP(L593*Avropsmottagare!$G$4,0),"FKU")</f>
        <v>FKU</v>
      </c>
      <c r="W593">
        <f t="shared" si="20"/>
        <v>0</v>
      </c>
    </row>
    <row r="594" spans="1:23" x14ac:dyDescent="0.35">
      <c r="A594" t="s">
        <v>67</v>
      </c>
      <c r="B594" t="s">
        <v>68</v>
      </c>
      <c r="C594" t="s">
        <v>5</v>
      </c>
      <c r="D594" t="s">
        <v>113</v>
      </c>
      <c r="G594" t="s">
        <v>44</v>
      </c>
      <c r="H594">
        <v>706</v>
      </c>
      <c r="I594">
        <v>784</v>
      </c>
      <c r="J594">
        <v>871</v>
      </c>
      <c r="K594">
        <v>1244</v>
      </c>
      <c r="L594" t="s">
        <v>37</v>
      </c>
      <c r="Q594" t="str">
        <f t="shared" si="19"/>
        <v>Consid ABE4.5 Infrastrukturarkitekt</v>
      </c>
      <c r="R594">
        <f ca="1">IFERROR(ROUNDUP(H594*Admin!$AE$4,0),"FKU")</f>
        <v>783</v>
      </c>
      <c r="S594">
        <f ca="1">IFERROR(ROUNDUP(I594*Admin!$AE$4,0),"FKU")</f>
        <v>870</v>
      </c>
      <c r="T594">
        <f ca="1">IFERROR(ROUNDUP(J594*Admin!$AE$4,0),"FKU")</f>
        <v>966</v>
      </c>
      <c r="U594">
        <f ca="1">IFERROR(ROUNDUP(K594*Admin!$AE$4,0),"FKU")</f>
        <v>1380</v>
      </c>
      <c r="V594" t="str">
        <f>IFERROR(ROUNDUP(L594*Avropsmottagare!$G$4,0),"FKU")</f>
        <v>FKU</v>
      </c>
      <c r="W594">
        <f t="shared" si="20"/>
        <v>0</v>
      </c>
    </row>
    <row r="595" spans="1:23" x14ac:dyDescent="0.35">
      <c r="A595" t="s">
        <v>67</v>
      </c>
      <c r="B595" t="s">
        <v>68</v>
      </c>
      <c r="C595" t="s">
        <v>5</v>
      </c>
      <c r="D595" t="s">
        <v>114</v>
      </c>
      <c r="G595" t="s">
        <v>14</v>
      </c>
      <c r="H595">
        <v>531</v>
      </c>
      <c r="I595">
        <v>589</v>
      </c>
      <c r="J595">
        <v>654</v>
      </c>
      <c r="K595">
        <v>933</v>
      </c>
      <c r="L595" t="s">
        <v>37</v>
      </c>
      <c r="Q595" t="str">
        <f t="shared" si="19"/>
        <v>Consid ABE5.1 Säkerhetsstrateg/Säkerhetsanalytiker</v>
      </c>
      <c r="R595">
        <f ca="1">IFERROR(ROUNDUP(H595*Admin!$AE$4,0),"FKU")</f>
        <v>589</v>
      </c>
      <c r="S595">
        <f ca="1">IFERROR(ROUNDUP(I595*Admin!$AE$4,0),"FKU")</f>
        <v>654</v>
      </c>
      <c r="T595">
        <f ca="1">IFERROR(ROUNDUP(J595*Admin!$AE$4,0),"FKU")</f>
        <v>726</v>
      </c>
      <c r="U595">
        <f ca="1">IFERROR(ROUNDUP(K595*Admin!$AE$4,0),"FKU")</f>
        <v>1035</v>
      </c>
      <c r="V595" t="str">
        <f>IFERROR(ROUNDUP(L595*Avropsmottagare!$G$4,0),"FKU")</f>
        <v>FKU</v>
      </c>
      <c r="W595">
        <f t="shared" si="20"/>
        <v>0</v>
      </c>
    </row>
    <row r="596" spans="1:23" x14ac:dyDescent="0.35">
      <c r="A596" t="s">
        <v>67</v>
      </c>
      <c r="B596" t="s">
        <v>68</v>
      </c>
      <c r="C596" t="s">
        <v>5</v>
      </c>
      <c r="D596" t="s">
        <v>114</v>
      </c>
      <c r="G596" t="s">
        <v>115</v>
      </c>
      <c r="H596">
        <v>531</v>
      </c>
      <c r="I596">
        <v>589</v>
      </c>
      <c r="J596">
        <v>654</v>
      </c>
      <c r="K596">
        <v>933</v>
      </c>
      <c r="L596" t="s">
        <v>37</v>
      </c>
      <c r="Q596" t="str">
        <f t="shared" si="19"/>
        <v>Consid ABE5.2 Risk Manager</v>
      </c>
      <c r="R596">
        <f ca="1">IFERROR(ROUNDUP(H596*Admin!$AE$4,0),"FKU")</f>
        <v>589</v>
      </c>
      <c r="S596">
        <f ca="1">IFERROR(ROUNDUP(I596*Admin!$AE$4,0),"FKU")</f>
        <v>654</v>
      </c>
      <c r="T596">
        <f ca="1">IFERROR(ROUNDUP(J596*Admin!$AE$4,0),"FKU")</f>
        <v>726</v>
      </c>
      <c r="U596">
        <f ca="1">IFERROR(ROUNDUP(K596*Admin!$AE$4,0),"FKU")</f>
        <v>1035</v>
      </c>
      <c r="V596" t="str">
        <f>IFERROR(ROUNDUP(L596*Avropsmottagare!$G$4,0),"FKU")</f>
        <v>FKU</v>
      </c>
      <c r="W596">
        <f t="shared" si="20"/>
        <v>0</v>
      </c>
    </row>
    <row r="597" spans="1:23" x14ac:dyDescent="0.35">
      <c r="A597" t="s">
        <v>67</v>
      </c>
      <c r="B597" t="s">
        <v>68</v>
      </c>
      <c r="C597" t="s">
        <v>5</v>
      </c>
      <c r="D597" t="s">
        <v>114</v>
      </c>
      <c r="G597" t="s">
        <v>15</v>
      </c>
      <c r="H597">
        <v>531</v>
      </c>
      <c r="I597">
        <v>589</v>
      </c>
      <c r="J597">
        <v>654</v>
      </c>
      <c r="K597">
        <v>933</v>
      </c>
      <c r="L597" t="s">
        <v>37</v>
      </c>
      <c r="Q597" t="str">
        <f t="shared" si="19"/>
        <v>Consid ABE5.3 Säkerhetstekniker</v>
      </c>
      <c r="R597">
        <f ca="1">IFERROR(ROUNDUP(H597*Admin!$AE$4,0),"FKU")</f>
        <v>589</v>
      </c>
      <c r="S597">
        <f ca="1">IFERROR(ROUNDUP(I597*Admin!$AE$4,0),"FKU")</f>
        <v>654</v>
      </c>
      <c r="T597">
        <f ca="1">IFERROR(ROUNDUP(J597*Admin!$AE$4,0),"FKU")</f>
        <v>726</v>
      </c>
      <c r="U597">
        <f ca="1">IFERROR(ROUNDUP(K597*Admin!$AE$4,0),"FKU")</f>
        <v>1035</v>
      </c>
      <c r="V597" t="str">
        <f>IFERROR(ROUNDUP(L597*Avropsmottagare!$G$4,0),"FKU")</f>
        <v>FKU</v>
      </c>
      <c r="W597">
        <f t="shared" si="20"/>
        <v>0</v>
      </c>
    </row>
    <row r="598" spans="1:23" x14ac:dyDescent="0.35">
      <c r="A598" t="s">
        <v>67</v>
      </c>
      <c r="B598" t="s">
        <v>68</v>
      </c>
      <c r="C598" t="s">
        <v>5</v>
      </c>
      <c r="D598" t="s">
        <v>116</v>
      </c>
      <c r="G598" t="s">
        <v>45</v>
      </c>
      <c r="H598">
        <v>749</v>
      </c>
      <c r="I598">
        <v>832</v>
      </c>
      <c r="J598">
        <v>924</v>
      </c>
      <c r="K598">
        <v>1039</v>
      </c>
      <c r="L598" t="s">
        <v>37</v>
      </c>
      <c r="Q598" t="str">
        <f t="shared" si="19"/>
        <v>Consid ABE6.1 Webbstrateg</v>
      </c>
      <c r="R598">
        <f ca="1">IFERROR(ROUNDUP(H598*Admin!$AE$4,0),"FKU")</f>
        <v>831</v>
      </c>
      <c r="S598">
        <f ca="1">IFERROR(ROUNDUP(I598*Admin!$AE$4,0),"FKU")</f>
        <v>923</v>
      </c>
      <c r="T598">
        <f ca="1">IFERROR(ROUNDUP(J598*Admin!$AE$4,0),"FKU")</f>
        <v>1025</v>
      </c>
      <c r="U598">
        <f ca="1">IFERROR(ROUNDUP(K598*Admin!$AE$4,0),"FKU")</f>
        <v>1152</v>
      </c>
      <c r="V598" t="str">
        <f>IFERROR(ROUNDUP(L598*Avropsmottagare!$G$4,0),"FKU")</f>
        <v>FKU</v>
      </c>
      <c r="W598">
        <f t="shared" si="20"/>
        <v>0</v>
      </c>
    </row>
    <row r="599" spans="1:23" x14ac:dyDescent="0.35">
      <c r="A599" t="s">
        <v>67</v>
      </c>
      <c r="B599" t="s">
        <v>68</v>
      </c>
      <c r="C599" t="s">
        <v>5</v>
      </c>
      <c r="D599" t="s">
        <v>116</v>
      </c>
      <c r="G599" t="s">
        <v>117</v>
      </c>
      <c r="H599">
        <v>749</v>
      </c>
      <c r="I599">
        <v>832</v>
      </c>
      <c r="J599">
        <v>924</v>
      </c>
      <c r="K599">
        <v>1039</v>
      </c>
      <c r="L599" t="s">
        <v>37</v>
      </c>
      <c r="Q599" t="str">
        <f t="shared" si="19"/>
        <v>Consid ABE6.2 Interaktionsdesigner/Tillgänglighetsexpert</v>
      </c>
      <c r="R599">
        <f ca="1">IFERROR(ROUNDUP(H599*Admin!$AE$4,0),"FKU")</f>
        <v>831</v>
      </c>
      <c r="S599">
        <f ca="1">IFERROR(ROUNDUP(I599*Admin!$AE$4,0),"FKU")</f>
        <v>923</v>
      </c>
      <c r="T599">
        <f ca="1">IFERROR(ROUNDUP(J599*Admin!$AE$4,0),"FKU")</f>
        <v>1025</v>
      </c>
      <c r="U599">
        <f ca="1">IFERROR(ROUNDUP(K599*Admin!$AE$4,0),"FKU")</f>
        <v>1152</v>
      </c>
      <c r="V599" t="str">
        <f>IFERROR(ROUNDUP(L599*Avropsmottagare!$G$4,0),"FKU")</f>
        <v>FKU</v>
      </c>
      <c r="W599">
        <f t="shared" si="20"/>
        <v>0</v>
      </c>
    </row>
    <row r="600" spans="1:23" x14ac:dyDescent="0.35">
      <c r="A600" t="s">
        <v>67</v>
      </c>
      <c r="B600" t="s">
        <v>68</v>
      </c>
      <c r="C600" t="s">
        <v>5</v>
      </c>
      <c r="D600" t="s">
        <v>116</v>
      </c>
      <c r="G600" t="s">
        <v>16</v>
      </c>
      <c r="H600">
        <v>749</v>
      </c>
      <c r="I600">
        <v>832</v>
      </c>
      <c r="J600">
        <v>924</v>
      </c>
      <c r="K600">
        <v>1039</v>
      </c>
      <c r="L600" t="s">
        <v>37</v>
      </c>
      <c r="Q600" t="str">
        <f t="shared" si="19"/>
        <v>Consid ABE6.3 Grafisk formgivare</v>
      </c>
      <c r="R600">
        <f ca="1">IFERROR(ROUNDUP(H600*Admin!$AE$4,0),"FKU")</f>
        <v>831</v>
      </c>
      <c r="S600">
        <f ca="1">IFERROR(ROUNDUP(I600*Admin!$AE$4,0),"FKU")</f>
        <v>923</v>
      </c>
      <c r="T600">
        <f ca="1">IFERROR(ROUNDUP(J600*Admin!$AE$4,0),"FKU")</f>
        <v>1025</v>
      </c>
      <c r="U600">
        <f ca="1">IFERROR(ROUNDUP(K600*Admin!$AE$4,0),"FKU")</f>
        <v>1152</v>
      </c>
      <c r="V600" t="str">
        <f>IFERROR(ROUNDUP(L600*Avropsmottagare!$G$4,0),"FKU")</f>
        <v>FKU</v>
      </c>
      <c r="W600">
        <f t="shared" si="20"/>
        <v>0</v>
      </c>
    </row>
    <row r="601" spans="1:23" x14ac:dyDescent="0.35">
      <c r="A601" t="s">
        <v>67</v>
      </c>
      <c r="B601" t="s">
        <v>68</v>
      </c>
      <c r="C601" t="s">
        <v>5</v>
      </c>
      <c r="D601" t="s">
        <v>46</v>
      </c>
      <c r="G601" t="s">
        <v>47</v>
      </c>
      <c r="H601">
        <v>198</v>
      </c>
      <c r="I601">
        <v>219</v>
      </c>
      <c r="J601">
        <v>312</v>
      </c>
      <c r="K601">
        <v>445</v>
      </c>
      <c r="L601" t="s">
        <v>37</v>
      </c>
      <c r="Q601" t="str">
        <f t="shared" si="19"/>
        <v>Consid ABE7.1 Teknikstöd – på plats</v>
      </c>
      <c r="R601">
        <f ca="1">IFERROR(ROUNDUP(H601*Admin!$AE$4,0),"FKU")</f>
        <v>220</v>
      </c>
      <c r="S601">
        <f ca="1">IFERROR(ROUNDUP(I601*Admin!$AE$4,0),"FKU")</f>
        <v>243</v>
      </c>
      <c r="T601">
        <f ca="1">IFERROR(ROUNDUP(J601*Admin!$AE$4,0),"FKU")</f>
        <v>346</v>
      </c>
      <c r="U601">
        <f ca="1">IFERROR(ROUNDUP(K601*Admin!$AE$4,0),"FKU")</f>
        <v>494</v>
      </c>
      <c r="V601" t="str">
        <f>IFERROR(ROUNDUP(L601*Avropsmottagare!$G$4,0),"FKU")</f>
        <v>FKU</v>
      </c>
      <c r="W601">
        <f t="shared" si="20"/>
        <v>0</v>
      </c>
    </row>
    <row r="602" spans="1:23" x14ac:dyDescent="0.35">
      <c r="A602" t="s">
        <v>67</v>
      </c>
      <c r="B602" t="s">
        <v>68</v>
      </c>
      <c r="C602" t="s">
        <v>6</v>
      </c>
      <c r="D602" t="s">
        <v>36</v>
      </c>
      <c r="G602" t="s">
        <v>9</v>
      </c>
      <c r="H602">
        <v>649</v>
      </c>
      <c r="I602">
        <v>721</v>
      </c>
      <c r="J602">
        <v>801</v>
      </c>
      <c r="K602">
        <v>1144</v>
      </c>
      <c r="L602" t="s">
        <v>37</v>
      </c>
      <c r="Q602" t="str">
        <f t="shared" si="19"/>
        <v>Consid ABF1.1 IT- eller Digitaliseringsstrateg</v>
      </c>
      <c r="R602">
        <f ca="1">IFERROR(ROUNDUP(H602*Admin!$AE$4,0),"FKU")</f>
        <v>720</v>
      </c>
      <c r="S602">
        <f ca="1">IFERROR(ROUNDUP(I602*Admin!$AE$4,0),"FKU")</f>
        <v>800</v>
      </c>
      <c r="T602">
        <f ca="1">IFERROR(ROUNDUP(J602*Admin!$AE$4,0),"FKU")</f>
        <v>889</v>
      </c>
      <c r="U602">
        <f ca="1">IFERROR(ROUNDUP(K602*Admin!$AE$4,0),"FKU")</f>
        <v>1269</v>
      </c>
      <c r="V602" t="str">
        <f>IFERROR(ROUNDUP(L602*Avropsmottagare!$G$4,0),"FKU")</f>
        <v>FKU</v>
      </c>
      <c r="W602">
        <f t="shared" si="20"/>
        <v>0</v>
      </c>
    </row>
    <row r="603" spans="1:23" x14ac:dyDescent="0.35">
      <c r="A603" t="s">
        <v>67</v>
      </c>
      <c r="B603" t="s">
        <v>68</v>
      </c>
      <c r="C603" t="s">
        <v>6</v>
      </c>
      <c r="D603" t="s">
        <v>36</v>
      </c>
      <c r="G603" t="s">
        <v>106</v>
      </c>
      <c r="H603">
        <v>649</v>
      </c>
      <c r="I603">
        <v>721</v>
      </c>
      <c r="J603">
        <v>801</v>
      </c>
      <c r="K603">
        <v>1144</v>
      </c>
      <c r="L603" t="s">
        <v>37</v>
      </c>
      <c r="Q603" t="str">
        <f t="shared" si="19"/>
        <v>Consid ABF1.2 Modelleringsledare/Kravanalytiker</v>
      </c>
      <c r="R603">
        <f ca="1">IFERROR(ROUNDUP(H603*Admin!$AE$4,0),"FKU")</f>
        <v>720</v>
      </c>
      <c r="S603">
        <f ca="1">IFERROR(ROUNDUP(I603*Admin!$AE$4,0),"FKU")</f>
        <v>800</v>
      </c>
      <c r="T603">
        <f ca="1">IFERROR(ROUNDUP(J603*Admin!$AE$4,0),"FKU")</f>
        <v>889</v>
      </c>
      <c r="U603">
        <f ca="1">IFERROR(ROUNDUP(K603*Admin!$AE$4,0),"FKU")</f>
        <v>1269</v>
      </c>
      <c r="V603" t="str">
        <f>IFERROR(ROUNDUP(L603*Avropsmottagare!$G$4,0),"FKU")</f>
        <v>FKU</v>
      </c>
      <c r="W603">
        <f t="shared" si="20"/>
        <v>0</v>
      </c>
    </row>
    <row r="604" spans="1:23" x14ac:dyDescent="0.35">
      <c r="A604" t="s">
        <v>67</v>
      </c>
      <c r="B604" t="s">
        <v>68</v>
      </c>
      <c r="C604" t="s">
        <v>6</v>
      </c>
      <c r="D604" t="s">
        <v>36</v>
      </c>
      <c r="G604" t="s">
        <v>107</v>
      </c>
      <c r="H604">
        <v>649</v>
      </c>
      <c r="I604">
        <v>721</v>
      </c>
      <c r="J604">
        <v>801</v>
      </c>
      <c r="K604">
        <v>1144</v>
      </c>
      <c r="L604" t="s">
        <v>37</v>
      </c>
      <c r="Q604" t="str">
        <f t="shared" si="19"/>
        <v>Consid ABF1.3 Metodstöd</v>
      </c>
      <c r="R604">
        <f ca="1">IFERROR(ROUNDUP(H604*Admin!$AE$4,0),"FKU")</f>
        <v>720</v>
      </c>
      <c r="S604">
        <f ca="1">IFERROR(ROUNDUP(I604*Admin!$AE$4,0),"FKU")</f>
        <v>800</v>
      </c>
      <c r="T604">
        <f ca="1">IFERROR(ROUNDUP(J604*Admin!$AE$4,0),"FKU")</f>
        <v>889</v>
      </c>
      <c r="U604">
        <f ca="1">IFERROR(ROUNDUP(K604*Admin!$AE$4,0),"FKU")</f>
        <v>1269</v>
      </c>
      <c r="V604" t="str">
        <f>IFERROR(ROUNDUP(L604*Avropsmottagare!$G$4,0),"FKU")</f>
        <v>FKU</v>
      </c>
      <c r="W604">
        <f t="shared" si="20"/>
        <v>0</v>
      </c>
    </row>
    <row r="605" spans="1:23" x14ac:dyDescent="0.35">
      <c r="A605" t="s">
        <v>67</v>
      </c>
      <c r="B605" t="s">
        <v>68</v>
      </c>
      <c r="C605" t="s">
        <v>6</v>
      </c>
      <c r="D605" t="s">
        <v>36</v>
      </c>
      <c r="G605" t="s">
        <v>108</v>
      </c>
      <c r="H605">
        <v>649</v>
      </c>
      <c r="I605">
        <v>721</v>
      </c>
      <c r="J605">
        <v>801</v>
      </c>
      <c r="K605">
        <v>1144</v>
      </c>
      <c r="L605" t="s">
        <v>37</v>
      </c>
      <c r="Q605" t="str">
        <f t="shared" si="19"/>
        <v>Consid ABF1.4 Hållbarhetsstrateg inom IT</v>
      </c>
      <c r="R605">
        <f ca="1">IFERROR(ROUNDUP(H605*Admin!$AE$4,0),"FKU")</f>
        <v>720</v>
      </c>
      <c r="S605">
        <f ca="1">IFERROR(ROUNDUP(I605*Admin!$AE$4,0),"FKU")</f>
        <v>800</v>
      </c>
      <c r="T605">
        <f ca="1">IFERROR(ROUNDUP(J605*Admin!$AE$4,0),"FKU")</f>
        <v>889</v>
      </c>
      <c r="U605">
        <f ca="1">IFERROR(ROUNDUP(K605*Admin!$AE$4,0),"FKU")</f>
        <v>1269</v>
      </c>
      <c r="V605" t="str">
        <f>IFERROR(ROUNDUP(L605*Avropsmottagare!$G$4,0),"FKU")</f>
        <v>FKU</v>
      </c>
      <c r="W605">
        <f t="shared" si="20"/>
        <v>0</v>
      </c>
    </row>
    <row r="606" spans="1:23" x14ac:dyDescent="0.35">
      <c r="A606" t="s">
        <v>67</v>
      </c>
      <c r="B606" t="s">
        <v>68</v>
      </c>
      <c r="C606" t="s">
        <v>6</v>
      </c>
      <c r="D606" t="s">
        <v>38</v>
      </c>
      <c r="G606" t="s">
        <v>10</v>
      </c>
      <c r="H606">
        <v>806</v>
      </c>
      <c r="I606">
        <v>895</v>
      </c>
      <c r="J606">
        <v>994</v>
      </c>
      <c r="K606">
        <v>1194</v>
      </c>
      <c r="L606" t="s">
        <v>37</v>
      </c>
      <c r="Q606" t="str">
        <f t="shared" si="19"/>
        <v>Consid ABF2.1 Projektledare</v>
      </c>
      <c r="R606">
        <f ca="1">IFERROR(ROUNDUP(H606*Admin!$AE$4,0),"FKU")</f>
        <v>894</v>
      </c>
      <c r="S606">
        <f ca="1">IFERROR(ROUNDUP(I606*Admin!$AE$4,0),"FKU")</f>
        <v>993</v>
      </c>
      <c r="T606">
        <f ca="1">IFERROR(ROUNDUP(J606*Admin!$AE$4,0),"FKU")</f>
        <v>1103</v>
      </c>
      <c r="U606">
        <f ca="1">IFERROR(ROUNDUP(K606*Admin!$AE$4,0),"FKU")</f>
        <v>1324</v>
      </c>
      <c r="V606" t="str">
        <f>IFERROR(ROUNDUP(L606*Avropsmottagare!$G$4,0),"FKU")</f>
        <v>FKU</v>
      </c>
      <c r="W606">
        <f t="shared" si="20"/>
        <v>0</v>
      </c>
    </row>
    <row r="607" spans="1:23" x14ac:dyDescent="0.35">
      <c r="A607" t="s">
        <v>67</v>
      </c>
      <c r="B607" t="s">
        <v>68</v>
      </c>
      <c r="C607" t="s">
        <v>6</v>
      </c>
      <c r="D607" t="s">
        <v>38</v>
      </c>
      <c r="G607" t="s">
        <v>11</v>
      </c>
      <c r="H607">
        <v>806</v>
      </c>
      <c r="I607">
        <v>895</v>
      </c>
      <c r="J607">
        <v>994</v>
      </c>
      <c r="K607">
        <v>1194</v>
      </c>
      <c r="L607" t="s">
        <v>37</v>
      </c>
      <c r="Q607" t="str">
        <f t="shared" si="19"/>
        <v>Consid ABF2.2 Teknisk projektledare</v>
      </c>
      <c r="R607">
        <f ca="1">IFERROR(ROUNDUP(H607*Admin!$AE$4,0),"FKU")</f>
        <v>894</v>
      </c>
      <c r="S607">
        <f ca="1">IFERROR(ROUNDUP(I607*Admin!$AE$4,0),"FKU")</f>
        <v>993</v>
      </c>
      <c r="T607">
        <f ca="1">IFERROR(ROUNDUP(J607*Admin!$AE$4,0),"FKU")</f>
        <v>1103</v>
      </c>
      <c r="U607">
        <f ca="1">IFERROR(ROUNDUP(K607*Admin!$AE$4,0),"FKU")</f>
        <v>1324</v>
      </c>
      <c r="V607" t="str">
        <f>IFERROR(ROUNDUP(L607*Avropsmottagare!$G$4,0),"FKU")</f>
        <v>FKU</v>
      </c>
      <c r="W607">
        <f t="shared" si="20"/>
        <v>0</v>
      </c>
    </row>
    <row r="608" spans="1:23" x14ac:dyDescent="0.35">
      <c r="A608" t="s">
        <v>67</v>
      </c>
      <c r="B608" t="s">
        <v>68</v>
      </c>
      <c r="C608" t="s">
        <v>6</v>
      </c>
      <c r="D608" t="s">
        <v>38</v>
      </c>
      <c r="G608" t="s">
        <v>109</v>
      </c>
      <c r="H608">
        <v>806</v>
      </c>
      <c r="I608">
        <v>895</v>
      </c>
      <c r="J608">
        <v>994</v>
      </c>
      <c r="K608">
        <v>1194</v>
      </c>
      <c r="L608" t="s">
        <v>37</v>
      </c>
      <c r="Q608" t="str">
        <f t="shared" si="19"/>
        <v>Consid ABF2.3 Förändringsledare</v>
      </c>
      <c r="R608">
        <f ca="1">IFERROR(ROUNDUP(H608*Admin!$AE$4,0),"FKU")</f>
        <v>894</v>
      </c>
      <c r="S608">
        <f ca="1">IFERROR(ROUNDUP(I608*Admin!$AE$4,0),"FKU")</f>
        <v>993</v>
      </c>
      <c r="T608">
        <f ca="1">IFERROR(ROUNDUP(J608*Admin!$AE$4,0),"FKU")</f>
        <v>1103</v>
      </c>
      <c r="U608">
        <f ca="1">IFERROR(ROUNDUP(K608*Admin!$AE$4,0),"FKU")</f>
        <v>1324</v>
      </c>
      <c r="V608" t="str">
        <f>IFERROR(ROUNDUP(L608*Avropsmottagare!$G$4,0),"FKU")</f>
        <v>FKU</v>
      </c>
      <c r="W608">
        <f t="shared" si="20"/>
        <v>0</v>
      </c>
    </row>
    <row r="609" spans="1:23" x14ac:dyDescent="0.35">
      <c r="A609" t="s">
        <v>67</v>
      </c>
      <c r="B609" t="s">
        <v>68</v>
      </c>
      <c r="C609" t="s">
        <v>6</v>
      </c>
      <c r="D609" t="s">
        <v>38</v>
      </c>
      <c r="G609" t="s">
        <v>110</v>
      </c>
      <c r="H609">
        <v>806</v>
      </c>
      <c r="I609">
        <v>895</v>
      </c>
      <c r="J609">
        <v>994</v>
      </c>
      <c r="K609">
        <v>1194</v>
      </c>
      <c r="L609" t="s">
        <v>37</v>
      </c>
      <c r="Q609" t="str">
        <f t="shared" si="19"/>
        <v>Consid ABF2.4 IT-controller/Compliance manager</v>
      </c>
      <c r="R609">
        <f ca="1">IFERROR(ROUNDUP(H609*Admin!$AE$4,0),"FKU")</f>
        <v>894</v>
      </c>
      <c r="S609">
        <f ca="1">IFERROR(ROUNDUP(I609*Admin!$AE$4,0),"FKU")</f>
        <v>993</v>
      </c>
      <c r="T609">
        <f ca="1">IFERROR(ROUNDUP(J609*Admin!$AE$4,0),"FKU")</f>
        <v>1103</v>
      </c>
      <c r="U609">
        <f ca="1">IFERROR(ROUNDUP(K609*Admin!$AE$4,0),"FKU")</f>
        <v>1324</v>
      </c>
      <c r="V609" t="str">
        <f>IFERROR(ROUNDUP(L609*Avropsmottagare!$G$4,0),"FKU")</f>
        <v>FKU</v>
      </c>
      <c r="W609">
        <f t="shared" si="20"/>
        <v>0</v>
      </c>
    </row>
    <row r="610" spans="1:23" x14ac:dyDescent="0.35">
      <c r="A610" t="s">
        <v>67</v>
      </c>
      <c r="B610" t="s">
        <v>68</v>
      </c>
      <c r="C610" t="s">
        <v>6</v>
      </c>
      <c r="D610" t="s">
        <v>39</v>
      </c>
      <c r="G610" t="s">
        <v>111</v>
      </c>
      <c r="H610">
        <v>765</v>
      </c>
      <c r="I610">
        <v>850</v>
      </c>
      <c r="J610">
        <v>944</v>
      </c>
      <c r="K610">
        <v>1044</v>
      </c>
      <c r="L610" t="s">
        <v>37</v>
      </c>
      <c r="Q610" t="str">
        <f t="shared" si="19"/>
        <v>Consid ABF3.1 Systemutvecklare/Systemintegratör</v>
      </c>
      <c r="R610">
        <f ca="1">IFERROR(ROUNDUP(H610*Admin!$AE$4,0),"FKU")</f>
        <v>849</v>
      </c>
      <c r="S610">
        <f ca="1">IFERROR(ROUNDUP(I610*Admin!$AE$4,0),"FKU")</f>
        <v>943</v>
      </c>
      <c r="T610">
        <f ca="1">IFERROR(ROUNDUP(J610*Admin!$AE$4,0),"FKU")</f>
        <v>1047</v>
      </c>
      <c r="U610">
        <f ca="1">IFERROR(ROUNDUP(K610*Admin!$AE$4,0),"FKU")</f>
        <v>1158</v>
      </c>
      <c r="V610" t="str">
        <f>IFERROR(ROUNDUP(L610*Avropsmottagare!$G$4,0),"FKU")</f>
        <v>FKU</v>
      </c>
      <c r="W610">
        <f t="shared" si="20"/>
        <v>0</v>
      </c>
    </row>
    <row r="611" spans="1:23" x14ac:dyDescent="0.35">
      <c r="A611" t="s">
        <v>67</v>
      </c>
      <c r="B611" t="s">
        <v>68</v>
      </c>
      <c r="C611" t="s">
        <v>6</v>
      </c>
      <c r="D611" t="s">
        <v>39</v>
      </c>
      <c r="G611" t="s">
        <v>112</v>
      </c>
      <c r="H611">
        <v>765</v>
      </c>
      <c r="I611">
        <v>850</v>
      </c>
      <c r="J611">
        <v>944</v>
      </c>
      <c r="K611">
        <v>1044</v>
      </c>
      <c r="L611" t="s">
        <v>37</v>
      </c>
      <c r="Q611" t="str">
        <f t="shared" si="19"/>
        <v>Consid ABF3.2 Systemförvaltare</v>
      </c>
      <c r="R611">
        <f ca="1">IFERROR(ROUNDUP(H611*Admin!$AE$4,0),"FKU")</f>
        <v>849</v>
      </c>
      <c r="S611">
        <f ca="1">IFERROR(ROUNDUP(I611*Admin!$AE$4,0),"FKU")</f>
        <v>943</v>
      </c>
      <c r="T611">
        <f ca="1">IFERROR(ROUNDUP(J611*Admin!$AE$4,0),"FKU")</f>
        <v>1047</v>
      </c>
      <c r="U611">
        <f ca="1">IFERROR(ROUNDUP(K611*Admin!$AE$4,0),"FKU")</f>
        <v>1158</v>
      </c>
      <c r="V611" t="str">
        <f>IFERROR(ROUNDUP(L611*Avropsmottagare!$G$4,0),"FKU")</f>
        <v>FKU</v>
      </c>
      <c r="W611">
        <f t="shared" si="20"/>
        <v>0</v>
      </c>
    </row>
    <row r="612" spans="1:23" x14ac:dyDescent="0.35">
      <c r="A612" t="s">
        <v>67</v>
      </c>
      <c r="B612" t="s">
        <v>68</v>
      </c>
      <c r="C612" t="s">
        <v>6</v>
      </c>
      <c r="D612" t="s">
        <v>39</v>
      </c>
      <c r="G612" t="s">
        <v>12</v>
      </c>
      <c r="H612">
        <v>765</v>
      </c>
      <c r="I612">
        <v>850</v>
      </c>
      <c r="J612">
        <v>944</v>
      </c>
      <c r="K612">
        <v>1044</v>
      </c>
      <c r="L612" t="s">
        <v>37</v>
      </c>
      <c r="Q612" t="str">
        <f t="shared" si="19"/>
        <v>Consid ABF3.3 Tekniker</v>
      </c>
      <c r="R612">
        <f ca="1">IFERROR(ROUNDUP(H612*Admin!$AE$4,0),"FKU")</f>
        <v>849</v>
      </c>
      <c r="S612">
        <f ca="1">IFERROR(ROUNDUP(I612*Admin!$AE$4,0),"FKU")</f>
        <v>943</v>
      </c>
      <c r="T612">
        <f ca="1">IFERROR(ROUNDUP(J612*Admin!$AE$4,0),"FKU")</f>
        <v>1047</v>
      </c>
      <c r="U612">
        <f ca="1">IFERROR(ROUNDUP(K612*Admin!$AE$4,0),"FKU")</f>
        <v>1158</v>
      </c>
      <c r="V612" t="str">
        <f>IFERROR(ROUNDUP(L612*Avropsmottagare!$G$4,0),"FKU")</f>
        <v>FKU</v>
      </c>
      <c r="W612">
        <f t="shared" si="20"/>
        <v>0</v>
      </c>
    </row>
    <row r="613" spans="1:23" x14ac:dyDescent="0.35">
      <c r="A613" t="s">
        <v>67</v>
      </c>
      <c r="B613" t="s">
        <v>68</v>
      </c>
      <c r="C613" t="s">
        <v>6</v>
      </c>
      <c r="D613" t="s">
        <v>39</v>
      </c>
      <c r="G613" t="s">
        <v>13</v>
      </c>
      <c r="H613">
        <v>765</v>
      </c>
      <c r="I613">
        <v>850</v>
      </c>
      <c r="J613">
        <v>944</v>
      </c>
      <c r="K613">
        <v>1044</v>
      </c>
      <c r="L613" t="s">
        <v>37</v>
      </c>
      <c r="Q613" t="str">
        <f t="shared" si="19"/>
        <v>Consid ABF3.4 Testare</v>
      </c>
      <c r="R613">
        <f ca="1">IFERROR(ROUNDUP(H613*Admin!$AE$4,0),"FKU")</f>
        <v>849</v>
      </c>
      <c r="S613">
        <f ca="1">IFERROR(ROUNDUP(I613*Admin!$AE$4,0),"FKU")</f>
        <v>943</v>
      </c>
      <c r="T613">
        <f ca="1">IFERROR(ROUNDUP(J613*Admin!$AE$4,0),"FKU")</f>
        <v>1047</v>
      </c>
      <c r="U613">
        <f ca="1">IFERROR(ROUNDUP(K613*Admin!$AE$4,0),"FKU")</f>
        <v>1158</v>
      </c>
      <c r="V613" t="str">
        <f>IFERROR(ROUNDUP(L613*Avropsmottagare!$G$4,0),"FKU")</f>
        <v>FKU</v>
      </c>
      <c r="W613">
        <f t="shared" si="20"/>
        <v>0</v>
      </c>
    </row>
    <row r="614" spans="1:23" x14ac:dyDescent="0.35">
      <c r="A614" t="s">
        <v>67</v>
      </c>
      <c r="B614" t="s">
        <v>68</v>
      </c>
      <c r="C614" t="s">
        <v>6</v>
      </c>
      <c r="D614" t="s">
        <v>113</v>
      </c>
      <c r="G614" t="s">
        <v>40</v>
      </c>
      <c r="H614">
        <v>706</v>
      </c>
      <c r="I614">
        <v>784</v>
      </c>
      <c r="J614">
        <v>871</v>
      </c>
      <c r="K614">
        <v>1244</v>
      </c>
      <c r="L614" t="s">
        <v>37</v>
      </c>
      <c r="Q614" t="str">
        <f t="shared" si="19"/>
        <v>Consid ABF4.1 Enterprisearkitekt</v>
      </c>
      <c r="R614">
        <f ca="1">IFERROR(ROUNDUP(H614*Admin!$AE$4,0),"FKU")</f>
        <v>783</v>
      </c>
      <c r="S614">
        <f ca="1">IFERROR(ROUNDUP(I614*Admin!$AE$4,0),"FKU")</f>
        <v>870</v>
      </c>
      <c r="T614">
        <f ca="1">IFERROR(ROUNDUP(J614*Admin!$AE$4,0),"FKU")</f>
        <v>966</v>
      </c>
      <c r="U614">
        <f ca="1">IFERROR(ROUNDUP(K614*Admin!$AE$4,0),"FKU")</f>
        <v>1380</v>
      </c>
      <c r="V614" t="str">
        <f>IFERROR(ROUNDUP(L614*Avropsmottagare!$G$4,0),"FKU")</f>
        <v>FKU</v>
      </c>
      <c r="W614">
        <f t="shared" si="20"/>
        <v>0</v>
      </c>
    </row>
    <row r="615" spans="1:23" x14ac:dyDescent="0.35">
      <c r="A615" t="s">
        <v>67</v>
      </c>
      <c r="B615" t="s">
        <v>68</v>
      </c>
      <c r="C615" t="s">
        <v>6</v>
      </c>
      <c r="D615" t="s">
        <v>113</v>
      </c>
      <c r="G615" t="s">
        <v>41</v>
      </c>
      <c r="H615">
        <v>706</v>
      </c>
      <c r="I615">
        <v>784</v>
      </c>
      <c r="J615">
        <v>871</v>
      </c>
      <c r="K615">
        <v>1244</v>
      </c>
      <c r="L615" t="s">
        <v>37</v>
      </c>
      <c r="Q615" t="str">
        <f t="shared" si="19"/>
        <v>Consid ABF4.2 Verksamhetsarkitekt</v>
      </c>
      <c r="R615">
        <f ca="1">IFERROR(ROUNDUP(H615*Admin!$AE$4,0),"FKU")</f>
        <v>783</v>
      </c>
      <c r="S615">
        <f ca="1">IFERROR(ROUNDUP(I615*Admin!$AE$4,0),"FKU")</f>
        <v>870</v>
      </c>
      <c r="T615">
        <f ca="1">IFERROR(ROUNDUP(J615*Admin!$AE$4,0),"FKU")</f>
        <v>966</v>
      </c>
      <c r="U615">
        <f ca="1">IFERROR(ROUNDUP(K615*Admin!$AE$4,0),"FKU")</f>
        <v>1380</v>
      </c>
      <c r="V615" t="str">
        <f>IFERROR(ROUNDUP(L615*Avropsmottagare!$G$4,0),"FKU")</f>
        <v>FKU</v>
      </c>
      <c r="W615">
        <f t="shared" si="20"/>
        <v>0</v>
      </c>
    </row>
    <row r="616" spans="1:23" x14ac:dyDescent="0.35">
      <c r="A616" t="s">
        <v>67</v>
      </c>
      <c r="B616" t="s">
        <v>68</v>
      </c>
      <c r="C616" t="s">
        <v>6</v>
      </c>
      <c r="D616" t="s">
        <v>113</v>
      </c>
      <c r="G616" t="s">
        <v>42</v>
      </c>
      <c r="H616">
        <v>706</v>
      </c>
      <c r="I616">
        <v>784</v>
      </c>
      <c r="J616">
        <v>871</v>
      </c>
      <c r="K616">
        <v>1244</v>
      </c>
      <c r="L616" t="s">
        <v>37</v>
      </c>
      <c r="Q616" t="str">
        <f t="shared" si="19"/>
        <v>Consid ABF4.3 Lösningsarkitekt</v>
      </c>
      <c r="R616">
        <f ca="1">IFERROR(ROUNDUP(H616*Admin!$AE$4,0),"FKU")</f>
        <v>783</v>
      </c>
      <c r="S616">
        <f ca="1">IFERROR(ROUNDUP(I616*Admin!$AE$4,0),"FKU")</f>
        <v>870</v>
      </c>
      <c r="T616">
        <f ca="1">IFERROR(ROUNDUP(J616*Admin!$AE$4,0),"FKU")</f>
        <v>966</v>
      </c>
      <c r="U616">
        <f ca="1">IFERROR(ROUNDUP(K616*Admin!$AE$4,0),"FKU")</f>
        <v>1380</v>
      </c>
      <c r="V616" t="str">
        <f>IFERROR(ROUNDUP(L616*Avropsmottagare!$G$4,0),"FKU")</f>
        <v>FKU</v>
      </c>
      <c r="W616">
        <f t="shared" si="20"/>
        <v>0</v>
      </c>
    </row>
    <row r="617" spans="1:23" x14ac:dyDescent="0.35">
      <c r="A617" t="s">
        <v>67</v>
      </c>
      <c r="B617" t="s">
        <v>68</v>
      </c>
      <c r="C617" t="s">
        <v>6</v>
      </c>
      <c r="D617" t="s">
        <v>113</v>
      </c>
      <c r="G617" t="s">
        <v>43</v>
      </c>
      <c r="H617">
        <v>706</v>
      </c>
      <c r="I617">
        <v>784</v>
      </c>
      <c r="J617">
        <v>871</v>
      </c>
      <c r="K617">
        <v>1244</v>
      </c>
      <c r="L617" t="s">
        <v>37</v>
      </c>
      <c r="Q617" t="str">
        <f t="shared" si="19"/>
        <v>Consid ABF4.4 Mjukvaruarkitekt</v>
      </c>
      <c r="R617">
        <f ca="1">IFERROR(ROUNDUP(H617*Admin!$AE$4,0),"FKU")</f>
        <v>783</v>
      </c>
      <c r="S617">
        <f ca="1">IFERROR(ROUNDUP(I617*Admin!$AE$4,0),"FKU")</f>
        <v>870</v>
      </c>
      <c r="T617">
        <f ca="1">IFERROR(ROUNDUP(J617*Admin!$AE$4,0),"FKU")</f>
        <v>966</v>
      </c>
      <c r="U617">
        <f ca="1">IFERROR(ROUNDUP(K617*Admin!$AE$4,0),"FKU")</f>
        <v>1380</v>
      </c>
      <c r="V617" t="str">
        <f>IFERROR(ROUNDUP(L617*Avropsmottagare!$G$4,0),"FKU")</f>
        <v>FKU</v>
      </c>
      <c r="W617">
        <f t="shared" si="20"/>
        <v>0</v>
      </c>
    </row>
    <row r="618" spans="1:23" x14ac:dyDescent="0.35">
      <c r="A618" t="s">
        <v>67</v>
      </c>
      <c r="B618" t="s">
        <v>68</v>
      </c>
      <c r="C618" t="s">
        <v>6</v>
      </c>
      <c r="D618" t="s">
        <v>113</v>
      </c>
      <c r="G618" t="s">
        <v>44</v>
      </c>
      <c r="H618">
        <v>706</v>
      </c>
      <c r="I618">
        <v>784</v>
      </c>
      <c r="J618">
        <v>871</v>
      </c>
      <c r="K618">
        <v>1244</v>
      </c>
      <c r="L618" t="s">
        <v>37</v>
      </c>
      <c r="Q618" t="str">
        <f t="shared" si="19"/>
        <v>Consid ABF4.5 Infrastrukturarkitekt</v>
      </c>
      <c r="R618">
        <f ca="1">IFERROR(ROUNDUP(H618*Admin!$AE$4,0),"FKU")</f>
        <v>783</v>
      </c>
      <c r="S618">
        <f ca="1">IFERROR(ROUNDUP(I618*Admin!$AE$4,0),"FKU")</f>
        <v>870</v>
      </c>
      <c r="T618">
        <f ca="1">IFERROR(ROUNDUP(J618*Admin!$AE$4,0),"FKU")</f>
        <v>966</v>
      </c>
      <c r="U618">
        <f ca="1">IFERROR(ROUNDUP(K618*Admin!$AE$4,0),"FKU")</f>
        <v>1380</v>
      </c>
      <c r="V618" t="str">
        <f>IFERROR(ROUNDUP(L618*Avropsmottagare!$G$4,0),"FKU")</f>
        <v>FKU</v>
      </c>
      <c r="W618">
        <f t="shared" si="20"/>
        <v>0</v>
      </c>
    </row>
    <row r="619" spans="1:23" x14ac:dyDescent="0.35">
      <c r="A619" t="s">
        <v>67</v>
      </c>
      <c r="B619" t="s">
        <v>68</v>
      </c>
      <c r="C619" t="s">
        <v>6</v>
      </c>
      <c r="D619" t="s">
        <v>114</v>
      </c>
      <c r="G619" t="s">
        <v>14</v>
      </c>
      <c r="H619">
        <v>531</v>
      </c>
      <c r="I619">
        <v>589</v>
      </c>
      <c r="J619">
        <v>654</v>
      </c>
      <c r="K619">
        <v>933</v>
      </c>
      <c r="L619" t="s">
        <v>37</v>
      </c>
      <c r="Q619" t="str">
        <f t="shared" si="19"/>
        <v>Consid ABF5.1 Säkerhetsstrateg/Säkerhetsanalytiker</v>
      </c>
      <c r="R619">
        <f ca="1">IFERROR(ROUNDUP(H619*Admin!$AE$4,0),"FKU")</f>
        <v>589</v>
      </c>
      <c r="S619">
        <f ca="1">IFERROR(ROUNDUP(I619*Admin!$AE$4,0),"FKU")</f>
        <v>654</v>
      </c>
      <c r="T619">
        <f ca="1">IFERROR(ROUNDUP(J619*Admin!$AE$4,0),"FKU")</f>
        <v>726</v>
      </c>
      <c r="U619">
        <f ca="1">IFERROR(ROUNDUP(K619*Admin!$AE$4,0),"FKU")</f>
        <v>1035</v>
      </c>
      <c r="V619" t="str">
        <f>IFERROR(ROUNDUP(L619*Avropsmottagare!$G$4,0),"FKU")</f>
        <v>FKU</v>
      </c>
      <c r="W619">
        <f t="shared" si="20"/>
        <v>0</v>
      </c>
    </row>
    <row r="620" spans="1:23" x14ac:dyDescent="0.35">
      <c r="A620" t="s">
        <v>67</v>
      </c>
      <c r="B620" t="s">
        <v>68</v>
      </c>
      <c r="C620" t="s">
        <v>6</v>
      </c>
      <c r="D620" t="s">
        <v>114</v>
      </c>
      <c r="G620" t="s">
        <v>115</v>
      </c>
      <c r="H620">
        <v>531</v>
      </c>
      <c r="I620">
        <v>589</v>
      </c>
      <c r="J620">
        <v>654</v>
      </c>
      <c r="K620">
        <v>933</v>
      </c>
      <c r="L620" t="s">
        <v>37</v>
      </c>
      <c r="Q620" t="str">
        <f t="shared" si="19"/>
        <v>Consid ABF5.2 Risk Manager</v>
      </c>
      <c r="R620">
        <f ca="1">IFERROR(ROUNDUP(H620*Admin!$AE$4,0),"FKU")</f>
        <v>589</v>
      </c>
      <c r="S620">
        <f ca="1">IFERROR(ROUNDUP(I620*Admin!$AE$4,0),"FKU")</f>
        <v>654</v>
      </c>
      <c r="T620">
        <f ca="1">IFERROR(ROUNDUP(J620*Admin!$AE$4,0),"FKU")</f>
        <v>726</v>
      </c>
      <c r="U620">
        <f ca="1">IFERROR(ROUNDUP(K620*Admin!$AE$4,0),"FKU")</f>
        <v>1035</v>
      </c>
      <c r="V620" t="str">
        <f>IFERROR(ROUNDUP(L620*Avropsmottagare!$G$4,0),"FKU")</f>
        <v>FKU</v>
      </c>
      <c r="W620">
        <f t="shared" si="20"/>
        <v>0</v>
      </c>
    </row>
    <row r="621" spans="1:23" x14ac:dyDescent="0.35">
      <c r="A621" t="s">
        <v>67</v>
      </c>
      <c r="B621" t="s">
        <v>68</v>
      </c>
      <c r="C621" t="s">
        <v>6</v>
      </c>
      <c r="D621" t="s">
        <v>114</v>
      </c>
      <c r="G621" t="s">
        <v>15</v>
      </c>
      <c r="H621">
        <v>531</v>
      </c>
      <c r="I621">
        <v>589</v>
      </c>
      <c r="J621">
        <v>654</v>
      </c>
      <c r="K621">
        <v>933</v>
      </c>
      <c r="L621" t="s">
        <v>37</v>
      </c>
      <c r="Q621" t="str">
        <f t="shared" si="19"/>
        <v>Consid ABF5.3 Säkerhetstekniker</v>
      </c>
      <c r="R621">
        <f ca="1">IFERROR(ROUNDUP(H621*Admin!$AE$4,0),"FKU")</f>
        <v>589</v>
      </c>
      <c r="S621">
        <f ca="1">IFERROR(ROUNDUP(I621*Admin!$AE$4,0),"FKU")</f>
        <v>654</v>
      </c>
      <c r="T621">
        <f ca="1">IFERROR(ROUNDUP(J621*Admin!$AE$4,0),"FKU")</f>
        <v>726</v>
      </c>
      <c r="U621">
        <f ca="1">IFERROR(ROUNDUP(K621*Admin!$AE$4,0),"FKU")</f>
        <v>1035</v>
      </c>
      <c r="V621" t="str">
        <f>IFERROR(ROUNDUP(L621*Avropsmottagare!$G$4,0),"FKU")</f>
        <v>FKU</v>
      </c>
      <c r="W621">
        <f t="shared" si="20"/>
        <v>0</v>
      </c>
    </row>
    <row r="622" spans="1:23" x14ac:dyDescent="0.35">
      <c r="A622" t="s">
        <v>67</v>
      </c>
      <c r="B622" t="s">
        <v>68</v>
      </c>
      <c r="C622" t="s">
        <v>6</v>
      </c>
      <c r="D622" t="s">
        <v>116</v>
      </c>
      <c r="G622" t="s">
        <v>45</v>
      </c>
      <c r="H622">
        <v>749</v>
      </c>
      <c r="I622">
        <v>832</v>
      </c>
      <c r="J622">
        <v>924</v>
      </c>
      <c r="K622">
        <v>1039</v>
      </c>
      <c r="L622" t="s">
        <v>37</v>
      </c>
      <c r="Q622" t="str">
        <f t="shared" si="19"/>
        <v>Consid ABF6.1 Webbstrateg</v>
      </c>
      <c r="R622">
        <f ca="1">IFERROR(ROUNDUP(H622*Admin!$AE$4,0),"FKU")</f>
        <v>831</v>
      </c>
      <c r="S622">
        <f ca="1">IFERROR(ROUNDUP(I622*Admin!$AE$4,0),"FKU")</f>
        <v>923</v>
      </c>
      <c r="T622">
        <f ca="1">IFERROR(ROUNDUP(J622*Admin!$AE$4,0),"FKU")</f>
        <v>1025</v>
      </c>
      <c r="U622">
        <f ca="1">IFERROR(ROUNDUP(K622*Admin!$AE$4,0),"FKU")</f>
        <v>1152</v>
      </c>
      <c r="V622" t="str">
        <f>IFERROR(ROUNDUP(L622*Avropsmottagare!$G$4,0),"FKU")</f>
        <v>FKU</v>
      </c>
      <c r="W622">
        <f t="shared" si="20"/>
        <v>0</v>
      </c>
    </row>
    <row r="623" spans="1:23" x14ac:dyDescent="0.35">
      <c r="A623" t="s">
        <v>67</v>
      </c>
      <c r="B623" t="s">
        <v>68</v>
      </c>
      <c r="C623" t="s">
        <v>6</v>
      </c>
      <c r="D623" t="s">
        <v>116</v>
      </c>
      <c r="G623" t="s">
        <v>117</v>
      </c>
      <c r="H623">
        <v>749</v>
      </c>
      <c r="I623">
        <v>832</v>
      </c>
      <c r="J623">
        <v>924</v>
      </c>
      <c r="K623">
        <v>1039</v>
      </c>
      <c r="L623" t="s">
        <v>37</v>
      </c>
      <c r="Q623" t="str">
        <f t="shared" si="19"/>
        <v>Consid ABF6.2 Interaktionsdesigner/Tillgänglighetsexpert</v>
      </c>
      <c r="R623">
        <f ca="1">IFERROR(ROUNDUP(H623*Admin!$AE$4,0),"FKU")</f>
        <v>831</v>
      </c>
      <c r="S623">
        <f ca="1">IFERROR(ROUNDUP(I623*Admin!$AE$4,0),"FKU")</f>
        <v>923</v>
      </c>
      <c r="T623">
        <f ca="1">IFERROR(ROUNDUP(J623*Admin!$AE$4,0),"FKU")</f>
        <v>1025</v>
      </c>
      <c r="U623">
        <f ca="1">IFERROR(ROUNDUP(K623*Admin!$AE$4,0),"FKU")</f>
        <v>1152</v>
      </c>
      <c r="V623" t="str">
        <f>IFERROR(ROUNDUP(L623*Avropsmottagare!$G$4,0),"FKU")</f>
        <v>FKU</v>
      </c>
      <c r="W623">
        <f t="shared" si="20"/>
        <v>0</v>
      </c>
    </row>
    <row r="624" spans="1:23" x14ac:dyDescent="0.35">
      <c r="A624" t="s">
        <v>67</v>
      </c>
      <c r="B624" t="s">
        <v>68</v>
      </c>
      <c r="C624" t="s">
        <v>6</v>
      </c>
      <c r="D624" t="s">
        <v>116</v>
      </c>
      <c r="G624" t="s">
        <v>16</v>
      </c>
      <c r="H624">
        <v>749</v>
      </c>
      <c r="I624">
        <v>832</v>
      </c>
      <c r="J624">
        <v>924</v>
      </c>
      <c r="K624">
        <v>1039</v>
      </c>
      <c r="L624" t="s">
        <v>37</v>
      </c>
      <c r="Q624" t="str">
        <f t="shared" si="19"/>
        <v>Consid ABF6.3 Grafisk formgivare</v>
      </c>
      <c r="R624">
        <f ca="1">IFERROR(ROUNDUP(H624*Admin!$AE$4,0),"FKU")</f>
        <v>831</v>
      </c>
      <c r="S624">
        <f ca="1">IFERROR(ROUNDUP(I624*Admin!$AE$4,0),"FKU")</f>
        <v>923</v>
      </c>
      <c r="T624">
        <f ca="1">IFERROR(ROUNDUP(J624*Admin!$AE$4,0),"FKU")</f>
        <v>1025</v>
      </c>
      <c r="U624">
        <f ca="1">IFERROR(ROUNDUP(K624*Admin!$AE$4,0),"FKU")</f>
        <v>1152</v>
      </c>
      <c r="V624" t="str">
        <f>IFERROR(ROUNDUP(L624*Avropsmottagare!$G$4,0),"FKU")</f>
        <v>FKU</v>
      </c>
      <c r="W624">
        <f t="shared" si="20"/>
        <v>0</v>
      </c>
    </row>
    <row r="625" spans="1:23" x14ac:dyDescent="0.35">
      <c r="A625" t="s">
        <v>67</v>
      </c>
      <c r="B625" t="s">
        <v>68</v>
      </c>
      <c r="C625" t="s">
        <v>6</v>
      </c>
      <c r="D625" t="s">
        <v>46</v>
      </c>
      <c r="G625" t="s">
        <v>47</v>
      </c>
      <c r="H625">
        <v>198</v>
      </c>
      <c r="I625">
        <v>219</v>
      </c>
      <c r="J625">
        <v>312</v>
      </c>
      <c r="K625">
        <v>445</v>
      </c>
      <c r="L625" t="s">
        <v>37</v>
      </c>
      <c r="Q625" t="str">
        <f t="shared" si="19"/>
        <v>Consid ABF7.1 Teknikstöd – på plats</v>
      </c>
      <c r="R625">
        <f ca="1">IFERROR(ROUNDUP(H625*Admin!$AE$4,0),"FKU")</f>
        <v>220</v>
      </c>
      <c r="S625">
        <f ca="1">IFERROR(ROUNDUP(I625*Admin!$AE$4,0),"FKU")</f>
        <v>243</v>
      </c>
      <c r="T625">
        <f ca="1">IFERROR(ROUNDUP(J625*Admin!$AE$4,0),"FKU")</f>
        <v>346</v>
      </c>
      <c r="U625">
        <f ca="1">IFERROR(ROUNDUP(K625*Admin!$AE$4,0),"FKU")</f>
        <v>494</v>
      </c>
      <c r="V625" t="str">
        <f>IFERROR(ROUNDUP(L625*Avropsmottagare!$G$4,0),"FKU")</f>
        <v>FKU</v>
      </c>
      <c r="W625">
        <f t="shared" si="20"/>
        <v>0</v>
      </c>
    </row>
    <row r="626" spans="1:23" x14ac:dyDescent="0.35">
      <c r="A626" t="s">
        <v>67</v>
      </c>
      <c r="B626" t="s">
        <v>68</v>
      </c>
      <c r="C626" t="s">
        <v>7</v>
      </c>
      <c r="D626" t="s">
        <v>36</v>
      </c>
      <c r="G626" t="s">
        <v>9</v>
      </c>
      <c r="H626">
        <v>649</v>
      </c>
      <c r="I626">
        <v>721</v>
      </c>
      <c r="J626">
        <v>801</v>
      </c>
      <c r="K626">
        <v>1144</v>
      </c>
      <c r="L626" t="s">
        <v>37</v>
      </c>
      <c r="Q626" t="str">
        <f t="shared" si="19"/>
        <v>Consid ABG1.1 IT- eller Digitaliseringsstrateg</v>
      </c>
      <c r="R626">
        <f ca="1">IFERROR(ROUNDUP(H626*Admin!$AE$4,0),"FKU")</f>
        <v>720</v>
      </c>
      <c r="S626">
        <f ca="1">IFERROR(ROUNDUP(I626*Admin!$AE$4,0),"FKU")</f>
        <v>800</v>
      </c>
      <c r="T626">
        <f ca="1">IFERROR(ROUNDUP(J626*Admin!$AE$4,0),"FKU")</f>
        <v>889</v>
      </c>
      <c r="U626">
        <f ca="1">IFERROR(ROUNDUP(K626*Admin!$AE$4,0),"FKU")</f>
        <v>1269</v>
      </c>
      <c r="V626" t="str">
        <f>IFERROR(ROUNDUP(L626*Avropsmottagare!$G$4,0),"FKU")</f>
        <v>FKU</v>
      </c>
      <c r="W626">
        <f t="shared" si="20"/>
        <v>0</v>
      </c>
    </row>
    <row r="627" spans="1:23" x14ac:dyDescent="0.35">
      <c r="A627" t="s">
        <v>67</v>
      </c>
      <c r="B627" t="s">
        <v>68</v>
      </c>
      <c r="C627" t="s">
        <v>7</v>
      </c>
      <c r="D627" t="s">
        <v>36</v>
      </c>
      <c r="G627" t="s">
        <v>106</v>
      </c>
      <c r="H627">
        <v>649</v>
      </c>
      <c r="I627">
        <v>721</v>
      </c>
      <c r="J627">
        <v>801</v>
      </c>
      <c r="K627">
        <v>1144</v>
      </c>
      <c r="L627" t="s">
        <v>37</v>
      </c>
      <c r="Q627" t="str">
        <f t="shared" si="19"/>
        <v>Consid ABG1.2 Modelleringsledare/Kravanalytiker</v>
      </c>
      <c r="R627">
        <f ca="1">IFERROR(ROUNDUP(H627*Admin!$AE$4,0),"FKU")</f>
        <v>720</v>
      </c>
      <c r="S627">
        <f ca="1">IFERROR(ROUNDUP(I627*Admin!$AE$4,0),"FKU")</f>
        <v>800</v>
      </c>
      <c r="T627">
        <f ca="1">IFERROR(ROUNDUP(J627*Admin!$AE$4,0),"FKU")</f>
        <v>889</v>
      </c>
      <c r="U627">
        <f ca="1">IFERROR(ROUNDUP(K627*Admin!$AE$4,0),"FKU")</f>
        <v>1269</v>
      </c>
      <c r="V627" t="str">
        <f>IFERROR(ROUNDUP(L627*Avropsmottagare!$G$4,0),"FKU")</f>
        <v>FKU</v>
      </c>
      <c r="W627">
        <f t="shared" si="20"/>
        <v>0</v>
      </c>
    </row>
    <row r="628" spans="1:23" x14ac:dyDescent="0.35">
      <c r="A628" t="s">
        <v>67</v>
      </c>
      <c r="B628" t="s">
        <v>68</v>
      </c>
      <c r="C628" t="s">
        <v>7</v>
      </c>
      <c r="D628" t="s">
        <v>36</v>
      </c>
      <c r="G628" t="s">
        <v>107</v>
      </c>
      <c r="H628">
        <v>649</v>
      </c>
      <c r="I628">
        <v>721</v>
      </c>
      <c r="J628">
        <v>801</v>
      </c>
      <c r="K628">
        <v>1144</v>
      </c>
      <c r="L628" t="s">
        <v>37</v>
      </c>
      <c r="Q628" t="str">
        <f t="shared" si="19"/>
        <v>Consid ABG1.3 Metodstöd</v>
      </c>
      <c r="R628">
        <f ca="1">IFERROR(ROUNDUP(H628*Admin!$AE$4,0),"FKU")</f>
        <v>720</v>
      </c>
      <c r="S628">
        <f ca="1">IFERROR(ROUNDUP(I628*Admin!$AE$4,0),"FKU")</f>
        <v>800</v>
      </c>
      <c r="T628">
        <f ca="1">IFERROR(ROUNDUP(J628*Admin!$AE$4,0),"FKU")</f>
        <v>889</v>
      </c>
      <c r="U628">
        <f ca="1">IFERROR(ROUNDUP(K628*Admin!$AE$4,0),"FKU")</f>
        <v>1269</v>
      </c>
      <c r="V628" t="str">
        <f>IFERROR(ROUNDUP(L628*Avropsmottagare!$G$4,0),"FKU")</f>
        <v>FKU</v>
      </c>
      <c r="W628">
        <f t="shared" si="20"/>
        <v>0</v>
      </c>
    </row>
    <row r="629" spans="1:23" x14ac:dyDescent="0.35">
      <c r="A629" t="s">
        <v>67</v>
      </c>
      <c r="B629" t="s">
        <v>68</v>
      </c>
      <c r="C629" t="s">
        <v>7</v>
      </c>
      <c r="D629" t="s">
        <v>36</v>
      </c>
      <c r="G629" t="s">
        <v>108</v>
      </c>
      <c r="H629">
        <v>649</v>
      </c>
      <c r="I629">
        <v>721</v>
      </c>
      <c r="J629">
        <v>801</v>
      </c>
      <c r="K629">
        <v>1144</v>
      </c>
      <c r="L629" t="s">
        <v>37</v>
      </c>
      <c r="Q629" t="str">
        <f t="shared" si="19"/>
        <v>Consid ABG1.4 Hållbarhetsstrateg inom IT</v>
      </c>
      <c r="R629">
        <f ca="1">IFERROR(ROUNDUP(H629*Admin!$AE$4,0),"FKU")</f>
        <v>720</v>
      </c>
      <c r="S629">
        <f ca="1">IFERROR(ROUNDUP(I629*Admin!$AE$4,0),"FKU")</f>
        <v>800</v>
      </c>
      <c r="T629">
        <f ca="1">IFERROR(ROUNDUP(J629*Admin!$AE$4,0),"FKU")</f>
        <v>889</v>
      </c>
      <c r="U629">
        <f ca="1">IFERROR(ROUNDUP(K629*Admin!$AE$4,0),"FKU")</f>
        <v>1269</v>
      </c>
      <c r="V629" t="str">
        <f>IFERROR(ROUNDUP(L629*Avropsmottagare!$G$4,0),"FKU")</f>
        <v>FKU</v>
      </c>
      <c r="W629">
        <f t="shared" si="20"/>
        <v>0</v>
      </c>
    </row>
    <row r="630" spans="1:23" x14ac:dyDescent="0.35">
      <c r="A630" t="s">
        <v>67</v>
      </c>
      <c r="B630" t="s">
        <v>68</v>
      </c>
      <c r="C630" t="s">
        <v>7</v>
      </c>
      <c r="D630" t="s">
        <v>38</v>
      </c>
      <c r="G630" t="s">
        <v>10</v>
      </c>
      <c r="H630">
        <v>806</v>
      </c>
      <c r="I630">
        <v>895</v>
      </c>
      <c r="J630">
        <v>994</v>
      </c>
      <c r="K630">
        <v>1194</v>
      </c>
      <c r="L630" t="s">
        <v>37</v>
      </c>
      <c r="Q630" t="str">
        <f t="shared" si="19"/>
        <v>Consid ABG2.1 Projektledare</v>
      </c>
      <c r="R630">
        <f ca="1">IFERROR(ROUNDUP(H630*Admin!$AE$4,0),"FKU")</f>
        <v>894</v>
      </c>
      <c r="S630">
        <f ca="1">IFERROR(ROUNDUP(I630*Admin!$AE$4,0),"FKU")</f>
        <v>993</v>
      </c>
      <c r="T630">
        <f ca="1">IFERROR(ROUNDUP(J630*Admin!$AE$4,0),"FKU")</f>
        <v>1103</v>
      </c>
      <c r="U630">
        <f ca="1">IFERROR(ROUNDUP(K630*Admin!$AE$4,0),"FKU")</f>
        <v>1324</v>
      </c>
      <c r="V630" t="str">
        <f>IFERROR(ROUNDUP(L630*Avropsmottagare!$G$4,0),"FKU")</f>
        <v>FKU</v>
      </c>
      <c r="W630">
        <f t="shared" si="20"/>
        <v>0</v>
      </c>
    </row>
    <row r="631" spans="1:23" x14ac:dyDescent="0.35">
      <c r="A631" t="s">
        <v>67</v>
      </c>
      <c r="B631" t="s">
        <v>68</v>
      </c>
      <c r="C631" t="s">
        <v>7</v>
      </c>
      <c r="D631" t="s">
        <v>38</v>
      </c>
      <c r="G631" t="s">
        <v>11</v>
      </c>
      <c r="H631">
        <v>806</v>
      </c>
      <c r="I631">
        <v>895</v>
      </c>
      <c r="J631">
        <v>994</v>
      </c>
      <c r="K631">
        <v>1194</v>
      </c>
      <c r="L631" t="s">
        <v>37</v>
      </c>
      <c r="Q631" t="str">
        <f t="shared" si="19"/>
        <v>Consid ABG2.2 Teknisk projektledare</v>
      </c>
      <c r="R631">
        <f ca="1">IFERROR(ROUNDUP(H631*Admin!$AE$4,0),"FKU")</f>
        <v>894</v>
      </c>
      <c r="S631">
        <f ca="1">IFERROR(ROUNDUP(I631*Admin!$AE$4,0),"FKU")</f>
        <v>993</v>
      </c>
      <c r="T631">
        <f ca="1">IFERROR(ROUNDUP(J631*Admin!$AE$4,0),"FKU")</f>
        <v>1103</v>
      </c>
      <c r="U631">
        <f ca="1">IFERROR(ROUNDUP(K631*Admin!$AE$4,0),"FKU")</f>
        <v>1324</v>
      </c>
      <c r="V631" t="str">
        <f>IFERROR(ROUNDUP(L631*Avropsmottagare!$G$4,0),"FKU")</f>
        <v>FKU</v>
      </c>
      <c r="W631">
        <f t="shared" si="20"/>
        <v>0</v>
      </c>
    </row>
    <row r="632" spans="1:23" x14ac:dyDescent="0.35">
      <c r="A632" t="s">
        <v>67</v>
      </c>
      <c r="B632" t="s">
        <v>68</v>
      </c>
      <c r="C632" t="s">
        <v>7</v>
      </c>
      <c r="D632" t="s">
        <v>38</v>
      </c>
      <c r="G632" t="s">
        <v>109</v>
      </c>
      <c r="H632">
        <v>806</v>
      </c>
      <c r="I632">
        <v>895</v>
      </c>
      <c r="J632">
        <v>994</v>
      </c>
      <c r="K632">
        <v>1194</v>
      </c>
      <c r="L632" t="s">
        <v>37</v>
      </c>
      <c r="Q632" t="str">
        <f t="shared" si="19"/>
        <v>Consid ABG2.3 Förändringsledare</v>
      </c>
      <c r="R632">
        <f ca="1">IFERROR(ROUNDUP(H632*Admin!$AE$4,0),"FKU")</f>
        <v>894</v>
      </c>
      <c r="S632">
        <f ca="1">IFERROR(ROUNDUP(I632*Admin!$AE$4,0),"FKU")</f>
        <v>993</v>
      </c>
      <c r="T632">
        <f ca="1">IFERROR(ROUNDUP(J632*Admin!$AE$4,0),"FKU")</f>
        <v>1103</v>
      </c>
      <c r="U632">
        <f ca="1">IFERROR(ROUNDUP(K632*Admin!$AE$4,0),"FKU")</f>
        <v>1324</v>
      </c>
      <c r="V632" t="str">
        <f>IFERROR(ROUNDUP(L632*Avropsmottagare!$G$4,0),"FKU")</f>
        <v>FKU</v>
      </c>
      <c r="W632">
        <f t="shared" si="20"/>
        <v>0</v>
      </c>
    </row>
    <row r="633" spans="1:23" x14ac:dyDescent="0.35">
      <c r="A633" t="s">
        <v>67</v>
      </c>
      <c r="B633" t="s">
        <v>68</v>
      </c>
      <c r="C633" t="s">
        <v>7</v>
      </c>
      <c r="D633" t="s">
        <v>38</v>
      </c>
      <c r="G633" t="s">
        <v>110</v>
      </c>
      <c r="H633">
        <v>806</v>
      </c>
      <c r="I633">
        <v>895</v>
      </c>
      <c r="J633">
        <v>994</v>
      </c>
      <c r="K633">
        <v>1194</v>
      </c>
      <c r="L633" t="s">
        <v>37</v>
      </c>
      <c r="Q633" t="str">
        <f t="shared" si="19"/>
        <v>Consid ABG2.4 IT-controller/Compliance manager</v>
      </c>
      <c r="R633">
        <f ca="1">IFERROR(ROUNDUP(H633*Admin!$AE$4,0),"FKU")</f>
        <v>894</v>
      </c>
      <c r="S633">
        <f ca="1">IFERROR(ROUNDUP(I633*Admin!$AE$4,0),"FKU")</f>
        <v>993</v>
      </c>
      <c r="T633">
        <f ca="1">IFERROR(ROUNDUP(J633*Admin!$AE$4,0),"FKU")</f>
        <v>1103</v>
      </c>
      <c r="U633">
        <f ca="1">IFERROR(ROUNDUP(K633*Admin!$AE$4,0),"FKU")</f>
        <v>1324</v>
      </c>
      <c r="V633" t="str">
        <f>IFERROR(ROUNDUP(L633*Avropsmottagare!$G$4,0),"FKU")</f>
        <v>FKU</v>
      </c>
      <c r="W633">
        <f t="shared" si="20"/>
        <v>0</v>
      </c>
    </row>
    <row r="634" spans="1:23" x14ac:dyDescent="0.35">
      <c r="A634" t="s">
        <v>67</v>
      </c>
      <c r="B634" t="s">
        <v>68</v>
      </c>
      <c r="C634" t="s">
        <v>7</v>
      </c>
      <c r="D634" t="s">
        <v>39</v>
      </c>
      <c r="G634" t="s">
        <v>111</v>
      </c>
      <c r="H634">
        <v>765</v>
      </c>
      <c r="I634">
        <v>850</v>
      </c>
      <c r="J634">
        <v>944</v>
      </c>
      <c r="K634">
        <v>1044</v>
      </c>
      <c r="L634" t="s">
        <v>37</v>
      </c>
      <c r="Q634" t="str">
        <f t="shared" si="19"/>
        <v>Consid ABG3.1 Systemutvecklare/Systemintegratör</v>
      </c>
      <c r="R634">
        <f ca="1">IFERROR(ROUNDUP(H634*Admin!$AE$4,0),"FKU")</f>
        <v>849</v>
      </c>
      <c r="S634">
        <f ca="1">IFERROR(ROUNDUP(I634*Admin!$AE$4,0),"FKU")</f>
        <v>943</v>
      </c>
      <c r="T634">
        <f ca="1">IFERROR(ROUNDUP(J634*Admin!$AE$4,0),"FKU")</f>
        <v>1047</v>
      </c>
      <c r="U634">
        <f ca="1">IFERROR(ROUNDUP(K634*Admin!$AE$4,0),"FKU")</f>
        <v>1158</v>
      </c>
      <c r="V634" t="str">
        <f>IFERROR(ROUNDUP(L634*Avropsmottagare!$G$4,0),"FKU")</f>
        <v>FKU</v>
      </c>
      <c r="W634">
        <f t="shared" si="20"/>
        <v>0</v>
      </c>
    </row>
    <row r="635" spans="1:23" x14ac:dyDescent="0.35">
      <c r="A635" t="s">
        <v>67</v>
      </c>
      <c r="B635" t="s">
        <v>68</v>
      </c>
      <c r="C635" t="s">
        <v>7</v>
      </c>
      <c r="D635" t="s">
        <v>39</v>
      </c>
      <c r="G635" t="s">
        <v>112</v>
      </c>
      <c r="H635">
        <v>765</v>
      </c>
      <c r="I635">
        <v>850</v>
      </c>
      <c r="J635">
        <v>944</v>
      </c>
      <c r="K635">
        <v>1044</v>
      </c>
      <c r="L635" t="s">
        <v>37</v>
      </c>
      <c r="Q635" t="str">
        <f t="shared" si="19"/>
        <v>Consid ABG3.2 Systemförvaltare</v>
      </c>
      <c r="R635">
        <f ca="1">IFERROR(ROUNDUP(H635*Admin!$AE$4,0),"FKU")</f>
        <v>849</v>
      </c>
      <c r="S635">
        <f ca="1">IFERROR(ROUNDUP(I635*Admin!$AE$4,0),"FKU")</f>
        <v>943</v>
      </c>
      <c r="T635">
        <f ca="1">IFERROR(ROUNDUP(J635*Admin!$AE$4,0),"FKU")</f>
        <v>1047</v>
      </c>
      <c r="U635">
        <f ca="1">IFERROR(ROUNDUP(K635*Admin!$AE$4,0),"FKU")</f>
        <v>1158</v>
      </c>
      <c r="V635" t="str">
        <f>IFERROR(ROUNDUP(L635*Avropsmottagare!$G$4,0),"FKU")</f>
        <v>FKU</v>
      </c>
      <c r="W635">
        <f t="shared" si="20"/>
        <v>0</v>
      </c>
    </row>
    <row r="636" spans="1:23" x14ac:dyDescent="0.35">
      <c r="A636" t="s">
        <v>67</v>
      </c>
      <c r="B636" t="s">
        <v>68</v>
      </c>
      <c r="C636" t="s">
        <v>7</v>
      </c>
      <c r="D636" t="s">
        <v>39</v>
      </c>
      <c r="G636" t="s">
        <v>12</v>
      </c>
      <c r="H636">
        <v>765</v>
      </c>
      <c r="I636">
        <v>850</v>
      </c>
      <c r="J636">
        <v>944</v>
      </c>
      <c r="K636">
        <v>1044</v>
      </c>
      <c r="L636" t="s">
        <v>37</v>
      </c>
      <c r="Q636" t="str">
        <f t="shared" si="19"/>
        <v>Consid ABG3.3 Tekniker</v>
      </c>
      <c r="R636">
        <f ca="1">IFERROR(ROUNDUP(H636*Admin!$AE$4,0),"FKU")</f>
        <v>849</v>
      </c>
      <c r="S636">
        <f ca="1">IFERROR(ROUNDUP(I636*Admin!$AE$4,0),"FKU")</f>
        <v>943</v>
      </c>
      <c r="T636">
        <f ca="1">IFERROR(ROUNDUP(J636*Admin!$AE$4,0),"FKU")</f>
        <v>1047</v>
      </c>
      <c r="U636">
        <f ca="1">IFERROR(ROUNDUP(K636*Admin!$AE$4,0),"FKU")</f>
        <v>1158</v>
      </c>
      <c r="V636" t="str">
        <f>IFERROR(ROUNDUP(L636*Avropsmottagare!$G$4,0),"FKU")</f>
        <v>FKU</v>
      </c>
      <c r="W636">
        <f t="shared" si="20"/>
        <v>0</v>
      </c>
    </row>
    <row r="637" spans="1:23" x14ac:dyDescent="0.35">
      <c r="A637" t="s">
        <v>67</v>
      </c>
      <c r="B637" t="s">
        <v>68</v>
      </c>
      <c r="C637" t="s">
        <v>7</v>
      </c>
      <c r="D637" t="s">
        <v>39</v>
      </c>
      <c r="G637" t="s">
        <v>13</v>
      </c>
      <c r="H637">
        <v>765</v>
      </c>
      <c r="I637">
        <v>850</v>
      </c>
      <c r="J637">
        <v>944</v>
      </c>
      <c r="K637">
        <v>1044</v>
      </c>
      <c r="L637" t="s">
        <v>37</v>
      </c>
      <c r="Q637" t="str">
        <f t="shared" si="19"/>
        <v>Consid ABG3.4 Testare</v>
      </c>
      <c r="R637">
        <f ca="1">IFERROR(ROUNDUP(H637*Admin!$AE$4,0),"FKU")</f>
        <v>849</v>
      </c>
      <c r="S637">
        <f ca="1">IFERROR(ROUNDUP(I637*Admin!$AE$4,0),"FKU")</f>
        <v>943</v>
      </c>
      <c r="T637">
        <f ca="1">IFERROR(ROUNDUP(J637*Admin!$AE$4,0),"FKU")</f>
        <v>1047</v>
      </c>
      <c r="U637">
        <f ca="1">IFERROR(ROUNDUP(K637*Admin!$AE$4,0),"FKU")</f>
        <v>1158</v>
      </c>
      <c r="V637" t="str">
        <f>IFERROR(ROUNDUP(L637*Avropsmottagare!$G$4,0),"FKU")</f>
        <v>FKU</v>
      </c>
      <c r="W637">
        <f t="shared" si="20"/>
        <v>0</v>
      </c>
    </row>
    <row r="638" spans="1:23" x14ac:dyDescent="0.35">
      <c r="A638" t="s">
        <v>67</v>
      </c>
      <c r="B638" t="s">
        <v>68</v>
      </c>
      <c r="C638" t="s">
        <v>7</v>
      </c>
      <c r="D638" t="s">
        <v>113</v>
      </c>
      <c r="G638" t="s">
        <v>40</v>
      </c>
      <c r="H638">
        <v>706</v>
      </c>
      <c r="I638">
        <v>784</v>
      </c>
      <c r="J638">
        <v>871</v>
      </c>
      <c r="K638">
        <v>1244</v>
      </c>
      <c r="L638" t="s">
        <v>37</v>
      </c>
      <c r="Q638" t="str">
        <f t="shared" si="19"/>
        <v>Consid ABG4.1 Enterprisearkitekt</v>
      </c>
      <c r="R638">
        <f ca="1">IFERROR(ROUNDUP(H638*Admin!$AE$4,0),"FKU")</f>
        <v>783</v>
      </c>
      <c r="S638">
        <f ca="1">IFERROR(ROUNDUP(I638*Admin!$AE$4,0),"FKU")</f>
        <v>870</v>
      </c>
      <c r="T638">
        <f ca="1">IFERROR(ROUNDUP(J638*Admin!$AE$4,0),"FKU")</f>
        <v>966</v>
      </c>
      <c r="U638">
        <f ca="1">IFERROR(ROUNDUP(K638*Admin!$AE$4,0),"FKU")</f>
        <v>1380</v>
      </c>
      <c r="V638" t="str">
        <f>IFERROR(ROUNDUP(L638*Avropsmottagare!$G$4,0),"FKU")</f>
        <v>FKU</v>
      </c>
      <c r="W638">
        <f t="shared" si="20"/>
        <v>0</v>
      </c>
    </row>
    <row r="639" spans="1:23" x14ac:dyDescent="0.35">
      <c r="A639" t="s">
        <v>67</v>
      </c>
      <c r="B639" t="s">
        <v>68</v>
      </c>
      <c r="C639" t="s">
        <v>7</v>
      </c>
      <c r="D639" t="s">
        <v>113</v>
      </c>
      <c r="G639" t="s">
        <v>41</v>
      </c>
      <c r="H639">
        <v>706</v>
      </c>
      <c r="I639">
        <v>784</v>
      </c>
      <c r="J639">
        <v>871</v>
      </c>
      <c r="K639">
        <v>1244</v>
      </c>
      <c r="L639" t="s">
        <v>37</v>
      </c>
      <c r="Q639" t="str">
        <f t="shared" si="19"/>
        <v>Consid ABG4.2 Verksamhetsarkitekt</v>
      </c>
      <c r="R639">
        <f ca="1">IFERROR(ROUNDUP(H639*Admin!$AE$4,0),"FKU")</f>
        <v>783</v>
      </c>
      <c r="S639">
        <f ca="1">IFERROR(ROUNDUP(I639*Admin!$AE$4,0),"FKU")</f>
        <v>870</v>
      </c>
      <c r="T639">
        <f ca="1">IFERROR(ROUNDUP(J639*Admin!$AE$4,0),"FKU")</f>
        <v>966</v>
      </c>
      <c r="U639">
        <f ca="1">IFERROR(ROUNDUP(K639*Admin!$AE$4,0),"FKU")</f>
        <v>1380</v>
      </c>
      <c r="V639" t="str">
        <f>IFERROR(ROUNDUP(L639*Avropsmottagare!$G$4,0),"FKU")</f>
        <v>FKU</v>
      </c>
      <c r="W639">
        <f t="shared" si="20"/>
        <v>0</v>
      </c>
    </row>
    <row r="640" spans="1:23" x14ac:dyDescent="0.35">
      <c r="A640" t="s">
        <v>67</v>
      </c>
      <c r="B640" t="s">
        <v>68</v>
      </c>
      <c r="C640" t="s">
        <v>7</v>
      </c>
      <c r="D640" t="s">
        <v>113</v>
      </c>
      <c r="G640" t="s">
        <v>42</v>
      </c>
      <c r="H640">
        <v>706</v>
      </c>
      <c r="I640">
        <v>784</v>
      </c>
      <c r="J640">
        <v>871</v>
      </c>
      <c r="K640">
        <v>1244</v>
      </c>
      <c r="L640" t="s">
        <v>37</v>
      </c>
      <c r="Q640" t="str">
        <f t="shared" si="19"/>
        <v>Consid ABG4.3 Lösningsarkitekt</v>
      </c>
      <c r="R640">
        <f ca="1">IFERROR(ROUNDUP(H640*Admin!$AE$4,0),"FKU")</f>
        <v>783</v>
      </c>
      <c r="S640">
        <f ca="1">IFERROR(ROUNDUP(I640*Admin!$AE$4,0),"FKU")</f>
        <v>870</v>
      </c>
      <c r="T640">
        <f ca="1">IFERROR(ROUNDUP(J640*Admin!$AE$4,0),"FKU")</f>
        <v>966</v>
      </c>
      <c r="U640">
        <f ca="1">IFERROR(ROUNDUP(K640*Admin!$AE$4,0),"FKU")</f>
        <v>1380</v>
      </c>
      <c r="V640" t="str">
        <f>IFERROR(ROUNDUP(L640*Avropsmottagare!$G$4,0),"FKU")</f>
        <v>FKU</v>
      </c>
      <c r="W640">
        <f t="shared" si="20"/>
        <v>0</v>
      </c>
    </row>
    <row r="641" spans="1:23" x14ac:dyDescent="0.35">
      <c r="A641" t="s">
        <v>67</v>
      </c>
      <c r="B641" t="s">
        <v>68</v>
      </c>
      <c r="C641" t="s">
        <v>7</v>
      </c>
      <c r="D641" t="s">
        <v>113</v>
      </c>
      <c r="G641" t="s">
        <v>43</v>
      </c>
      <c r="H641">
        <v>706</v>
      </c>
      <c r="I641">
        <v>784</v>
      </c>
      <c r="J641">
        <v>871</v>
      </c>
      <c r="K641">
        <v>1244</v>
      </c>
      <c r="L641" t="s">
        <v>37</v>
      </c>
      <c r="Q641" t="str">
        <f t="shared" si="19"/>
        <v>Consid ABG4.4 Mjukvaruarkitekt</v>
      </c>
      <c r="R641">
        <f ca="1">IFERROR(ROUNDUP(H641*Admin!$AE$4,0),"FKU")</f>
        <v>783</v>
      </c>
      <c r="S641">
        <f ca="1">IFERROR(ROUNDUP(I641*Admin!$AE$4,0),"FKU")</f>
        <v>870</v>
      </c>
      <c r="T641">
        <f ca="1">IFERROR(ROUNDUP(J641*Admin!$AE$4,0),"FKU")</f>
        <v>966</v>
      </c>
      <c r="U641">
        <f ca="1">IFERROR(ROUNDUP(K641*Admin!$AE$4,0),"FKU")</f>
        <v>1380</v>
      </c>
      <c r="V641" t="str">
        <f>IFERROR(ROUNDUP(L641*Avropsmottagare!$G$4,0),"FKU")</f>
        <v>FKU</v>
      </c>
      <c r="W641">
        <f t="shared" si="20"/>
        <v>0</v>
      </c>
    </row>
    <row r="642" spans="1:23" x14ac:dyDescent="0.35">
      <c r="A642" t="s">
        <v>67</v>
      </c>
      <c r="B642" t="s">
        <v>68</v>
      </c>
      <c r="C642" t="s">
        <v>7</v>
      </c>
      <c r="D642" t="s">
        <v>113</v>
      </c>
      <c r="G642" t="s">
        <v>44</v>
      </c>
      <c r="H642">
        <v>706</v>
      </c>
      <c r="I642">
        <v>784</v>
      </c>
      <c r="J642">
        <v>871</v>
      </c>
      <c r="K642">
        <v>1244</v>
      </c>
      <c r="L642" t="s">
        <v>37</v>
      </c>
      <c r="Q642" t="str">
        <f t="shared" si="19"/>
        <v>Consid ABG4.5 Infrastrukturarkitekt</v>
      </c>
      <c r="R642">
        <f ca="1">IFERROR(ROUNDUP(H642*Admin!$AE$4,0),"FKU")</f>
        <v>783</v>
      </c>
      <c r="S642">
        <f ca="1">IFERROR(ROUNDUP(I642*Admin!$AE$4,0),"FKU")</f>
        <v>870</v>
      </c>
      <c r="T642">
        <f ca="1">IFERROR(ROUNDUP(J642*Admin!$AE$4,0),"FKU")</f>
        <v>966</v>
      </c>
      <c r="U642">
        <f ca="1">IFERROR(ROUNDUP(K642*Admin!$AE$4,0),"FKU")</f>
        <v>1380</v>
      </c>
      <c r="V642" t="str">
        <f>IFERROR(ROUNDUP(L642*Avropsmottagare!$G$4,0),"FKU")</f>
        <v>FKU</v>
      </c>
      <c r="W642">
        <f t="shared" si="20"/>
        <v>0</v>
      </c>
    </row>
    <row r="643" spans="1:23" x14ac:dyDescent="0.35">
      <c r="A643" t="s">
        <v>67</v>
      </c>
      <c r="B643" t="s">
        <v>68</v>
      </c>
      <c r="C643" t="s">
        <v>7</v>
      </c>
      <c r="D643" t="s">
        <v>114</v>
      </c>
      <c r="G643" t="s">
        <v>14</v>
      </c>
      <c r="H643">
        <v>531</v>
      </c>
      <c r="I643">
        <v>589</v>
      </c>
      <c r="J643">
        <v>654</v>
      </c>
      <c r="K643">
        <v>933</v>
      </c>
      <c r="L643" t="s">
        <v>37</v>
      </c>
      <c r="Q643" t="str">
        <f t="shared" ref="Q643:Q706" si="21">$A643&amp;$C643&amp;$G643</f>
        <v>Consid ABG5.1 Säkerhetsstrateg/Säkerhetsanalytiker</v>
      </c>
      <c r="R643">
        <f ca="1">IFERROR(ROUNDUP(H643*Admin!$AE$4,0),"FKU")</f>
        <v>589</v>
      </c>
      <c r="S643">
        <f ca="1">IFERROR(ROUNDUP(I643*Admin!$AE$4,0),"FKU")</f>
        <v>654</v>
      </c>
      <c r="T643">
        <f ca="1">IFERROR(ROUNDUP(J643*Admin!$AE$4,0),"FKU")</f>
        <v>726</v>
      </c>
      <c r="U643">
        <f ca="1">IFERROR(ROUNDUP(K643*Admin!$AE$4,0),"FKU")</f>
        <v>1035</v>
      </c>
      <c r="V643" t="str">
        <f>IFERROR(ROUNDUP(L643*Avropsmottagare!$G$4,0),"FKU")</f>
        <v>FKU</v>
      </c>
      <c r="W643">
        <f t="shared" ref="W643:W706" si="22">M643/1000000</f>
        <v>0</v>
      </c>
    </row>
    <row r="644" spans="1:23" x14ac:dyDescent="0.35">
      <c r="A644" t="s">
        <v>67</v>
      </c>
      <c r="B644" t="s">
        <v>68</v>
      </c>
      <c r="C644" t="s">
        <v>7</v>
      </c>
      <c r="D644" t="s">
        <v>114</v>
      </c>
      <c r="G644" t="s">
        <v>115</v>
      </c>
      <c r="H644">
        <v>531</v>
      </c>
      <c r="I644">
        <v>589</v>
      </c>
      <c r="J644">
        <v>654</v>
      </c>
      <c r="K644">
        <v>933</v>
      </c>
      <c r="L644" t="s">
        <v>37</v>
      </c>
      <c r="Q644" t="str">
        <f t="shared" si="21"/>
        <v>Consid ABG5.2 Risk Manager</v>
      </c>
      <c r="R644">
        <f ca="1">IFERROR(ROUNDUP(H644*Admin!$AE$4,0),"FKU")</f>
        <v>589</v>
      </c>
      <c r="S644">
        <f ca="1">IFERROR(ROUNDUP(I644*Admin!$AE$4,0),"FKU")</f>
        <v>654</v>
      </c>
      <c r="T644">
        <f ca="1">IFERROR(ROUNDUP(J644*Admin!$AE$4,0),"FKU")</f>
        <v>726</v>
      </c>
      <c r="U644">
        <f ca="1">IFERROR(ROUNDUP(K644*Admin!$AE$4,0),"FKU")</f>
        <v>1035</v>
      </c>
      <c r="V644" t="str">
        <f>IFERROR(ROUNDUP(L644*Avropsmottagare!$G$4,0),"FKU")</f>
        <v>FKU</v>
      </c>
      <c r="W644">
        <f t="shared" si="22"/>
        <v>0</v>
      </c>
    </row>
    <row r="645" spans="1:23" x14ac:dyDescent="0.35">
      <c r="A645" t="s">
        <v>67</v>
      </c>
      <c r="B645" t="s">
        <v>68</v>
      </c>
      <c r="C645" t="s">
        <v>7</v>
      </c>
      <c r="D645" t="s">
        <v>114</v>
      </c>
      <c r="G645" t="s">
        <v>15</v>
      </c>
      <c r="H645">
        <v>531</v>
      </c>
      <c r="I645">
        <v>589</v>
      </c>
      <c r="J645">
        <v>654</v>
      </c>
      <c r="K645">
        <v>933</v>
      </c>
      <c r="L645" t="s">
        <v>37</v>
      </c>
      <c r="Q645" t="str">
        <f t="shared" si="21"/>
        <v>Consid ABG5.3 Säkerhetstekniker</v>
      </c>
      <c r="R645">
        <f ca="1">IFERROR(ROUNDUP(H645*Admin!$AE$4,0),"FKU")</f>
        <v>589</v>
      </c>
      <c r="S645">
        <f ca="1">IFERROR(ROUNDUP(I645*Admin!$AE$4,0),"FKU")</f>
        <v>654</v>
      </c>
      <c r="T645">
        <f ca="1">IFERROR(ROUNDUP(J645*Admin!$AE$4,0),"FKU")</f>
        <v>726</v>
      </c>
      <c r="U645">
        <f ca="1">IFERROR(ROUNDUP(K645*Admin!$AE$4,0),"FKU")</f>
        <v>1035</v>
      </c>
      <c r="V645" t="str">
        <f>IFERROR(ROUNDUP(L645*Avropsmottagare!$G$4,0),"FKU")</f>
        <v>FKU</v>
      </c>
      <c r="W645">
        <f t="shared" si="22"/>
        <v>0</v>
      </c>
    </row>
    <row r="646" spans="1:23" x14ac:dyDescent="0.35">
      <c r="A646" t="s">
        <v>67</v>
      </c>
      <c r="B646" t="s">
        <v>68</v>
      </c>
      <c r="C646" t="s">
        <v>7</v>
      </c>
      <c r="D646" t="s">
        <v>116</v>
      </c>
      <c r="G646" t="s">
        <v>45</v>
      </c>
      <c r="H646">
        <v>749</v>
      </c>
      <c r="I646">
        <v>832</v>
      </c>
      <c r="J646">
        <v>924</v>
      </c>
      <c r="K646">
        <v>1039</v>
      </c>
      <c r="L646" t="s">
        <v>37</v>
      </c>
      <c r="Q646" t="str">
        <f t="shared" si="21"/>
        <v>Consid ABG6.1 Webbstrateg</v>
      </c>
      <c r="R646">
        <f ca="1">IFERROR(ROUNDUP(H646*Admin!$AE$4,0),"FKU")</f>
        <v>831</v>
      </c>
      <c r="S646">
        <f ca="1">IFERROR(ROUNDUP(I646*Admin!$AE$4,0),"FKU")</f>
        <v>923</v>
      </c>
      <c r="T646">
        <f ca="1">IFERROR(ROUNDUP(J646*Admin!$AE$4,0),"FKU")</f>
        <v>1025</v>
      </c>
      <c r="U646">
        <f ca="1">IFERROR(ROUNDUP(K646*Admin!$AE$4,0),"FKU")</f>
        <v>1152</v>
      </c>
      <c r="V646" t="str">
        <f>IFERROR(ROUNDUP(L646*Avropsmottagare!$G$4,0),"FKU")</f>
        <v>FKU</v>
      </c>
      <c r="W646">
        <f t="shared" si="22"/>
        <v>0</v>
      </c>
    </row>
    <row r="647" spans="1:23" x14ac:dyDescent="0.35">
      <c r="A647" t="s">
        <v>67</v>
      </c>
      <c r="B647" t="s">
        <v>68</v>
      </c>
      <c r="C647" t="s">
        <v>7</v>
      </c>
      <c r="D647" t="s">
        <v>116</v>
      </c>
      <c r="G647" t="s">
        <v>117</v>
      </c>
      <c r="H647">
        <v>749</v>
      </c>
      <c r="I647">
        <v>832</v>
      </c>
      <c r="J647">
        <v>924</v>
      </c>
      <c r="K647">
        <v>1039</v>
      </c>
      <c r="L647" t="s">
        <v>37</v>
      </c>
      <c r="Q647" t="str">
        <f t="shared" si="21"/>
        <v>Consid ABG6.2 Interaktionsdesigner/Tillgänglighetsexpert</v>
      </c>
      <c r="R647">
        <f ca="1">IFERROR(ROUNDUP(H647*Admin!$AE$4,0),"FKU")</f>
        <v>831</v>
      </c>
      <c r="S647">
        <f ca="1">IFERROR(ROUNDUP(I647*Admin!$AE$4,0),"FKU")</f>
        <v>923</v>
      </c>
      <c r="T647">
        <f ca="1">IFERROR(ROUNDUP(J647*Admin!$AE$4,0),"FKU")</f>
        <v>1025</v>
      </c>
      <c r="U647">
        <f ca="1">IFERROR(ROUNDUP(K647*Admin!$AE$4,0),"FKU")</f>
        <v>1152</v>
      </c>
      <c r="V647" t="str">
        <f>IFERROR(ROUNDUP(L647*Avropsmottagare!$G$4,0),"FKU")</f>
        <v>FKU</v>
      </c>
      <c r="W647">
        <f t="shared" si="22"/>
        <v>0</v>
      </c>
    </row>
    <row r="648" spans="1:23" x14ac:dyDescent="0.35">
      <c r="A648" t="s">
        <v>67</v>
      </c>
      <c r="B648" t="s">
        <v>68</v>
      </c>
      <c r="C648" t="s">
        <v>7</v>
      </c>
      <c r="D648" t="s">
        <v>116</v>
      </c>
      <c r="G648" t="s">
        <v>16</v>
      </c>
      <c r="H648">
        <v>749</v>
      </c>
      <c r="I648">
        <v>832</v>
      </c>
      <c r="J648">
        <v>924</v>
      </c>
      <c r="K648">
        <v>1039</v>
      </c>
      <c r="L648" t="s">
        <v>37</v>
      </c>
      <c r="Q648" t="str">
        <f t="shared" si="21"/>
        <v>Consid ABG6.3 Grafisk formgivare</v>
      </c>
      <c r="R648">
        <f ca="1">IFERROR(ROUNDUP(H648*Admin!$AE$4,0),"FKU")</f>
        <v>831</v>
      </c>
      <c r="S648">
        <f ca="1">IFERROR(ROUNDUP(I648*Admin!$AE$4,0),"FKU")</f>
        <v>923</v>
      </c>
      <c r="T648">
        <f ca="1">IFERROR(ROUNDUP(J648*Admin!$AE$4,0),"FKU")</f>
        <v>1025</v>
      </c>
      <c r="U648">
        <f ca="1">IFERROR(ROUNDUP(K648*Admin!$AE$4,0),"FKU")</f>
        <v>1152</v>
      </c>
      <c r="V648" t="str">
        <f>IFERROR(ROUNDUP(L648*Avropsmottagare!$G$4,0),"FKU")</f>
        <v>FKU</v>
      </c>
      <c r="W648">
        <f t="shared" si="22"/>
        <v>0</v>
      </c>
    </row>
    <row r="649" spans="1:23" x14ac:dyDescent="0.35">
      <c r="A649" t="s">
        <v>67</v>
      </c>
      <c r="B649" t="s">
        <v>68</v>
      </c>
      <c r="C649" t="s">
        <v>7</v>
      </c>
      <c r="D649" t="s">
        <v>46</v>
      </c>
      <c r="G649" t="s">
        <v>47</v>
      </c>
      <c r="H649">
        <v>198</v>
      </c>
      <c r="I649">
        <v>219</v>
      </c>
      <c r="J649">
        <v>312</v>
      </c>
      <c r="K649">
        <v>445</v>
      </c>
      <c r="L649" t="s">
        <v>37</v>
      </c>
      <c r="Q649" t="str">
        <f t="shared" si="21"/>
        <v>Consid ABG7.1 Teknikstöd – på plats</v>
      </c>
      <c r="R649">
        <f ca="1">IFERROR(ROUNDUP(H649*Admin!$AE$4,0),"FKU")</f>
        <v>220</v>
      </c>
      <c r="S649">
        <f ca="1">IFERROR(ROUNDUP(I649*Admin!$AE$4,0),"FKU")</f>
        <v>243</v>
      </c>
      <c r="T649">
        <f ca="1">IFERROR(ROUNDUP(J649*Admin!$AE$4,0),"FKU")</f>
        <v>346</v>
      </c>
      <c r="U649">
        <f ca="1">IFERROR(ROUNDUP(K649*Admin!$AE$4,0),"FKU")</f>
        <v>494</v>
      </c>
      <c r="V649" t="str">
        <f>IFERROR(ROUNDUP(L649*Avropsmottagare!$G$4,0),"FKU")</f>
        <v>FKU</v>
      </c>
      <c r="W649">
        <f t="shared" si="22"/>
        <v>0</v>
      </c>
    </row>
    <row r="650" spans="1:23" x14ac:dyDescent="0.35">
      <c r="A650" t="s">
        <v>61</v>
      </c>
      <c r="B650" t="s">
        <v>62</v>
      </c>
      <c r="C650" t="s">
        <v>1</v>
      </c>
      <c r="D650" t="s">
        <v>36</v>
      </c>
      <c r="G650" t="s">
        <v>9</v>
      </c>
      <c r="H650">
        <v>696</v>
      </c>
      <c r="I650">
        <v>773</v>
      </c>
      <c r="J650">
        <v>858</v>
      </c>
      <c r="K650">
        <v>955</v>
      </c>
      <c r="L650" t="s">
        <v>37</v>
      </c>
      <c r="Q650" t="str">
        <f t="shared" si="21"/>
        <v>Ework Group ABA1.1 IT- eller Digitaliseringsstrateg</v>
      </c>
      <c r="R650">
        <f ca="1">IFERROR(ROUNDUP(H650*Admin!$AE$4,0),"FKU")</f>
        <v>772</v>
      </c>
      <c r="S650">
        <f ca="1">IFERROR(ROUNDUP(I650*Admin!$AE$4,0),"FKU")</f>
        <v>857</v>
      </c>
      <c r="T650">
        <f ca="1">IFERROR(ROUNDUP(J650*Admin!$AE$4,0),"FKU")</f>
        <v>952</v>
      </c>
      <c r="U650">
        <f ca="1">IFERROR(ROUNDUP(K650*Admin!$AE$4,0),"FKU")</f>
        <v>1059</v>
      </c>
      <c r="V650" t="str">
        <f>IFERROR(ROUNDUP(L650*Avropsmottagare!$G$4,0),"FKU")</f>
        <v>FKU</v>
      </c>
      <c r="W650">
        <f t="shared" si="22"/>
        <v>0</v>
      </c>
    </row>
    <row r="651" spans="1:23" x14ac:dyDescent="0.35">
      <c r="A651" t="s">
        <v>61</v>
      </c>
      <c r="B651" t="s">
        <v>62</v>
      </c>
      <c r="C651" t="s">
        <v>1</v>
      </c>
      <c r="D651" t="s">
        <v>36</v>
      </c>
      <c r="G651" t="s">
        <v>106</v>
      </c>
      <c r="H651">
        <v>696</v>
      </c>
      <c r="I651">
        <v>773</v>
      </c>
      <c r="J651">
        <v>858</v>
      </c>
      <c r="K651">
        <v>955</v>
      </c>
      <c r="L651" t="s">
        <v>37</v>
      </c>
      <c r="Q651" t="str">
        <f t="shared" si="21"/>
        <v>Ework Group ABA1.2 Modelleringsledare/Kravanalytiker</v>
      </c>
      <c r="R651">
        <f ca="1">IFERROR(ROUNDUP(H651*Admin!$AE$4,0),"FKU")</f>
        <v>772</v>
      </c>
      <c r="S651">
        <f ca="1">IFERROR(ROUNDUP(I651*Admin!$AE$4,0),"FKU")</f>
        <v>857</v>
      </c>
      <c r="T651">
        <f ca="1">IFERROR(ROUNDUP(J651*Admin!$AE$4,0),"FKU")</f>
        <v>952</v>
      </c>
      <c r="U651">
        <f ca="1">IFERROR(ROUNDUP(K651*Admin!$AE$4,0),"FKU")</f>
        <v>1059</v>
      </c>
      <c r="V651" t="str">
        <f>IFERROR(ROUNDUP(L651*Avropsmottagare!$G$4,0),"FKU")</f>
        <v>FKU</v>
      </c>
      <c r="W651">
        <f t="shared" si="22"/>
        <v>0</v>
      </c>
    </row>
    <row r="652" spans="1:23" x14ac:dyDescent="0.35">
      <c r="A652" t="s">
        <v>61</v>
      </c>
      <c r="B652" t="s">
        <v>62</v>
      </c>
      <c r="C652" t="s">
        <v>1</v>
      </c>
      <c r="D652" t="s">
        <v>36</v>
      </c>
      <c r="G652" t="s">
        <v>107</v>
      </c>
      <c r="H652">
        <v>696</v>
      </c>
      <c r="I652">
        <v>773</v>
      </c>
      <c r="J652">
        <v>858</v>
      </c>
      <c r="K652">
        <v>955</v>
      </c>
      <c r="L652" t="s">
        <v>37</v>
      </c>
      <c r="Q652" t="str">
        <f t="shared" si="21"/>
        <v>Ework Group ABA1.3 Metodstöd</v>
      </c>
      <c r="R652">
        <f ca="1">IFERROR(ROUNDUP(H652*Admin!$AE$4,0),"FKU")</f>
        <v>772</v>
      </c>
      <c r="S652">
        <f ca="1">IFERROR(ROUNDUP(I652*Admin!$AE$4,0),"FKU")</f>
        <v>857</v>
      </c>
      <c r="T652">
        <f ca="1">IFERROR(ROUNDUP(J652*Admin!$AE$4,0),"FKU")</f>
        <v>952</v>
      </c>
      <c r="U652">
        <f ca="1">IFERROR(ROUNDUP(K652*Admin!$AE$4,0),"FKU")</f>
        <v>1059</v>
      </c>
      <c r="V652" t="str">
        <f>IFERROR(ROUNDUP(L652*Avropsmottagare!$G$4,0),"FKU")</f>
        <v>FKU</v>
      </c>
      <c r="W652">
        <f t="shared" si="22"/>
        <v>0</v>
      </c>
    </row>
    <row r="653" spans="1:23" x14ac:dyDescent="0.35">
      <c r="A653" t="s">
        <v>61</v>
      </c>
      <c r="B653" t="s">
        <v>62</v>
      </c>
      <c r="C653" t="s">
        <v>1</v>
      </c>
      <c r="D653" t="s">
        <v>36</v>
      </c>
      <c r="G653" t="s">
        <v>108</v>
      </c>
      <c r="H653">
        <v>696</v>
      </c>
      <c r="I653">
        <v>773</v>
      </c>
      <c r="J653">
        <v>858</v>
      </c>
      <c r="K653">
        <v>955</v>
      </c>
      <c r="L653" t="s">
        <v>37</v>
      </c>
      <c r="Q653" t="str">
        <f t="shared" si="21"/>
        <v>Ework Group ABA1.4 Hållbarhetsstrateg inom IT</v>
      </c>
      <c r="R653">
        <f ca="1">IFERROR(ROUNDUP(H653*Admin!$AE$4,0),"FKU")</f>
        <v>772</v>
      </c>
      <c r="S653">
        <f ca="1">IFERROR(ROUNDUP(I653*Admin!$AE$4,0),"FKU")</f>
        <v>857</v>
      </c>
      <c r="T653">
        <f ca="1">IFERROR(ROUNDUP(J653*Admin!$AE$4,0),"FKU")</f>
        <v>952</v>
      </c>
      <c r="U653">
        <f ca="1">IFERROR(ROUNDUP(K653*Admin!$AE$4,0),"FKU")</f>
        <v>1059</v>
      </c>
      <c r="V653" t="str">
        <f>IFERROR(ROUNDUP(L653*Avropsmottagare!$G$4,0),"FKU")</f>
        <v>FKU</v>
      </c>
      <c r="W653">
        <f t="shared" si="22"/>
        <v>0</v>
      </c>
    </row>
    <row r="654" spans="1:23" x14ac:dyDescent="0.35">
      <c r="A654" t="s">
        <v>61</v>
      </c>
      <c r="B654" t="s">
        <v>62</v>
      </c>
      <c r="C654" t="s">
        <v>1</v>
      </c>
      <c r="D654" t="s">
        <v>38</v>
      </c>
      <c r="G654" t="s">
        <v>10</v>
      </c>
      <c r="H654">
        <v>660</v>
      </c>
      <c r="I654">
        <v>733</v>
      </c>
      <c r="J654">
        <v>814</v>
      </c>
      <c r="K654">
        <v>998</v>
      </c>
      <c r="L654" t="s">
        <v>37</v>
      </c>
      <c r="Q654" t="str">
        <f t="shared" si="21"/>
        <v>Ework Group ABA2.1 Projektledare</v>
      </c>
      <c r="R654">
        <f ca="1">IFERROR(ROUNDUP(H654*Admin!$AE$4,0),"FKU")</f>
        <v>732</v>
      </c>
      <c r="S654">
        <f ca="1">IFERROR(ROUNDUP(I654*Admin!$AE$4,0),"FKU")</f>
        <v>813</v>
      </c>
      <c r="T654">
        <f ca="1">IFERROR(ROUNDUP(J654*Admin!$AE$4,0),"FKU")</f>
        <v>903</v>
      </c>
      <c r="U654">
        <f ca="1">IFERROR(ROUNDUP(K654*Admin!$AE$4,0),"FKU")</f>
        <v>1107</v>
      </c>
      <c r="V654" t="str">
        <f>IFERROR(ROUNDUP(L654*Avropsmottagare!$G$4,0),"FKU")</f>
        <v>FKU</v>
      </c>
      <c r="W654">
        <f t="shared" si="22"/>
        <v>0</v>
      </c>
    </row>
    <row r="655" spans="1:23" x14ac:dyDescent="0.35">
      <c r="A655" t="s">
        <v>61</v>
      </c>
      <c r="B655" t="s">
        <v>62</v>
      </c>
      <c r="C655" t="s">
        <v>1</v>
      </c>
      <c r="D655" t="s">
        <v>38</v>
      </c>
      <c r="G655" t="s">
        <v>11</v>
      </c>
      <c r="H655">
        <v>660</v>
      </c>
      <c r="I655">
        <v>733</v>
      </c>
      <c r="J655">
        <v>814</v>
      </c>
      <c r="K655">
        <v>998</v>
      </c>
      <c r="L655" t="s">
        <v>37</v>
      </c>
      <c r="Q655" t="str">
        <f t="shared" si="21"/>
        <v>Ework Group ABA2.2 Teknisk projektledare</v>
      </c>
      <c r="R655">
        <f ca="1">IFERROR(ROUNDUP(H655*Admin!$AE$4,0),"FKU")</f>
        <v>732</v>
      </c>
      <c r="S655">
        <f ca="1">IFERROR(ROUNDUP(I655*Admin!$AE$4,0),"FKU")</f>
        <v>813</v>
      </c>
      <c r="T655">
        <f ca="1">IFERROR(ROUNDUP(J655*Admin!$AE$4,0),"FKU")</f>
        <v>903</v>
      </c>
      <c r="U655">
        <f ca="1">IFERROR(ROUNDUP(K655*Admin!$AE$4,0),"FKU")</f>
        <v>1107</v>
      </c>
      <c r="V655" t="str">
        <f>IFERROR(ROUNDUP(L655*Avropsmottagare!$G$4,0),"FKU")</f>
        <v>FKU</v>
      </c>
      <c r="W655">
        <f t="shared" si="22"/>
        <v>0</v>
      </c>
    </row>
    <row r="656" spans="1:23" x14ac:dyDescent="0.35">
      <c r="A656" t="s">
        <v>61</v>
      </c>
      <c r="B656" t="s">
        <v>62</v>
      </c>
      <c r="C656" t="s">
        <v>1</v>
      </c>
      <c r="D656" t="s">
        <v>38</v>
      </c>
      <c r="G656" t="s">
        <v>109</v>
      </c>
      <c r="H656">
        <v>660</v>
      </c>
      <c r="I656">
        <v>733</v>
      </c>
      <c r="J656">
        <v>814</v>
      </c>
      <c r="K656">
        <v>998</v>
      </c>
      <c r="L656" t="s">
        <v>37</v>
      </c>
      <c r="Q656" t="str">
        <f t="shared" si="21"/>
        <v>Ework Group ABA2.3 Förändringsledare</v>
      </c>
      <c r="R656">
        <f ca="1">IFERROR(ROUNDUP(H656*Admin!$AE$4,0),"FKU")</f>
        <v>732</v>
      </c>
      <c r="S656">
        <f ca="1">IFERROR(ROUNDUP(I656*Admin!$AE$4,0),"FKU")</f>
        <v>813</v>
      </c>
      <c r="T656">
        <f ca="1">IFERROR(ROUNDUP(J656*Admin!$AE$4,0),"FKU")</f>
        <v>903</v>
      </c>
      <c r="U656">
        <f ca="1">IFERROR(ROUNDUP(K656*Admin!$AE$4,0),"FKU")</f>
        <v>1107</v>
      </c>
      <c r="V656" t="str">
        <f>IFERROR(ROUNDUP(L656*Avropsmottagare!$G$4,0),"FKU")</f>
        <v>FKU</v>
      </c>
      <c r="W656">
        <f t="shared" si="22"/>
        <v>0</v>
      </c>
    </row>
    <row r="657" spans="1:23" x14ac:dyDescent="0.35">
      <c r="A657" t="s">
        <v>61</v>
      </c>
      <c r="B657" t="s">
        <v>62</v>
      </c>
      <c r="C657" t="s">
        <v>1</v>
      </c>
      <c r="D657" t="s">
        <v>38</v>
      </c>
      <c r="G657" t="s">
        <v>110</v>
      </c>
      <c r="H657">
        <v>660</v>
      </c>
      <c r="I657">
        <v>733</v>
      </c>
      <c r="J657">
        <v>814</v>
      </c>
      <c r="K657">
        <v>998</v>
      </c>
      <c r="L657" t="s">
        <v>37</v>
      </c>
      <c r="Q657" t="str">
        <f t="shared" si="21"/>
        <v>Ework Group ABA2.4 IT-controller/Compliance manager</v>
      </c>
      <c r="R657">
        <f ca="1">IFERROR(ROUNDUP(H657*Admin!$AE$4,0),"FKU")</f>
        <v>732</v>
      </c>
      <c r="S657">
        <f ca="1">IFERROR(ROUNDUP(I657*Admin!$AE$4,0),"FKU")</f>
        <v>813</v>
      </c>
      <c r="T657">
        <f ca="1">IFERROR(ROUNDUP(J657*Admin!$AE$4,0),"FKU")</f>
        <v>903</v>
      </c>
      <c r="U657">
        <f ca="1">IFERROR(ROUNDUP(K657*Admin!$AE$4,0),"FKU")</f>
        <v>1107</v>
      </c>
      <c r="V657" t="str">
        <f>IFERROR(ROUNDUP(L657*Avropsmottagare!$G$4,0),"FKU")</f>
        <v>FKU</v>
      </c>
      <c r="W657">
        <f t="shared" si="22"/>
        <v>0</v>
      </c>
    </row>
    <row r="658" spans="1:23" x14ac:dyDescent="0.35">
      <c r="A658" t="s">
        <v>61</v>
      </c>
      <c r="B658" t="s">
        <v>62</v>
      </c>
      <c r="C658" t="s">
        <v>1</v>
      </c>
      <c r="D658" t="s">
        <v>39</v>
      </c>
      <c r="G658" t="s">
        <v>111</v>
      </c>
      <c r="H658">
        <v>731</v>
      </c>
      <c r="I658">
        <v>812</v>
      </c>
      <c r="J658">
        <v>902</v>
      </c>
      <c r="K658">
        <v>1012</v>
      </c>
      <c r="L658" t="s">
        <v>37</v>
      </c>
      <c r="Q658" t="str">
        <f t="shared" si="21"/>
        <v>Ework Group ABA3.1 Systemutvecklare/Systemintegratör</v>
      </c>
      <c r="R658">
        <f ca="1">IFERROR(ROUNDUP(H658*Admin!$AE$4,0),"FKU")</f>
        <v>811</v>
      </c>
      <c r="S658">
        <f ca="1">IFERROR(ROUNDUP(I658*Admin!$AE$4,0),"FKU")</f>
        <v>901</v>
      </c>
      <c r="T658">
        <f ca="1">IFERROR(ROUNDUP(J658*Admin!$AE$4,0),"FKU")</f>
        <v>1001</v>
      </c>
      <c r="U658">
        <f ca="1">IFERROR(ROUNDUP(K658*Admin!$AE$4,0),"FKU")</f>
        <v>1122</v>
      </c>
      <c r="V658" t="str">
        <f>IFERROR(ROUNDUP(L658*Avropsmottagare!$G$4,0),"FKU")</f>
        <v>FKU</v>
      </c>
      <c r="W658">
        <f t="shared" si="22"/>
        <v>0</v>
      </c>
    </row>
    <row r="659" spans="1:23" x14ac:dyDescent="0.35">
      <c r="A659" t="s">
        <v>61</v>
      </c>
      <c r="B659" t="s">
        <v>62</v>
      </c>
      <c r="C659" t="s">
        <v>1</v>
      </c>
      <c r="D659" t="s">
        <v>39</v>
      </c>
      <c r="G659" t="s">
        <v>112</v>
      </c>
      <c r="H659">
        <v>731</v>
      </c>
      <c r="I659">
        <v>812</v>
      </c>
      <c r="J659">
        <v>902</v>
      </c>
      <c r="K659">
        <v>1012</v>
      </c>
      <c r="L659" t="s">
        <v>37</v>
      </c>
      <c r="Q659" t="str">
        <f t="shared" si="21"/>
        <v>Ework Group ABA3.2 Systemförvaltare</v>
      </c>
      <c r="R659">
        <f ca="1">IFERROR(ROUNDUP(H659*Admin!$AE$4,0),"FKU")</f>
        <v>811</v>
      </c>
      <c r="S659">
        <f ca="1">IFERROR(ROUNDUP(I659*Admin!$AE$4,0),"FKU")</f>
        <v>901</v>
      </c>
      <c r="T659">
        <f ca="1">IFERROR(ROUNDUP(J659*Admin!$AE$4,0),"FKU")</f>
        <v>1001</v>
      </c>
      <c r="U659">
        <f ca="1">IFERROR(ROUNDUP(K659*Admin!$AE$4,0),"FKU")</f>
        <v>1122</v>
      </c>
      <c r="V659" t="str">
        <f>IFERROR(ROUNDUP(L659*Avropsmottagare!$G$4,0),"FKU")</f>
        <v>FKU</v>
      </c>
      <c r="W659">
        <f t="shared" si="22"/>
        <v>0</v>
      </c>
    </row>
    <row r="660" spans="1:23" x14ac:dyDescent="0.35">
      <c r="A660" t="s">
        <v>61</v>
      </c>
      <c r="B660" t="s">
        <v>62</v>
      </c>
      <c r="C660" t="s">
        <v>1</v>
      </c>
      <c r="D660" t="s">
        <v>39</v>
      </c>
      <c r="G660" t="s">
        <v>12</v>
      </c>
      <c r="H660">
        <v>731</v>
      </c>
      <c r="I660">
        <v>812</v>
      </c>
      <c r="J660">
        <v>902</v>
      </c>
      <c r="K660">
        <v>1012</v>
      </c>
      <c r="L660" t="s">
        <v>37</v>
      </c>
      <c r="Q660" t="str">
        <f t="shared" si="21"/>
        <v>Ework Group ABA3.3 Tekniker</v>
      </c>
      <c r="R660">
        <f ca="1">IFERROR(ROUNDUP(H660*Admin!$AE$4,0),"FKU")</f>
        <v>811</v>
      </c>
      <c r="S660">
        <f ca="1">IFERROR(ROUNDUP(I660*Admin!$AE$4,0),"FKU")</f>
        <v>901</v>
      </c>
      <c r="T660">
        <f ca="1">IFERROR(ROUNDUP(J660*Admin!$AE$4,0),"FKU")</f>
        <v>1001</v>
      </c>
      <c r="U660">
        <f ca="1">IFERROR(ROUNDUP(K660*Admin!$AE$4,0),"FKU")</f>
        <v>1122</v>
      </c>
      <c r="V660" t="str">
        <f>IFERROR(ROUNDUP(L660*Avropsmottagare!$G$4,0),"FKU")</f>
        <v>FKU</v>
      </c>
      <c r="W660">
        <f t="shared" si="22"/>
        <v>0</v>
      </c>
    </row>
    <row r="661" spans="1:23" x14ac:dyDescent="0.35">
      <c r="A661" t="s">
        <v>61</v>
      </c>
      <c r="B661" t="s">
        <v>62</v>
      </c>
      <c r="C661" t="s">
        <v>1</v>
      </c>
      <c r="D661" t="s">
        <v>39</v>
      </c>
      <c r="G661" t="s">
        <v>13</v>
      </c>
      <c r="H661">
        <v>731</v>
      </c>
      <c r="I661">
        <v>812</v>
      </c>
      <c r="J661">
        <v>902</v>
      </c>
      <c r="K661">
        <v>1012</v>
      </c>
      <c r="L661" t="s">
        <v>37</v>
      </c>
      <c r="Q661" t="str">
        <f t="shared" si="21"/>
        <v>Ework Group ABA3.4 Testare</v>
      </c>
      <c r="R661">
        <f ca="1">IFERROR(ROUNDUP(H661*Admin!$AE$4,0),"FKU")</f>
        <v>811</v>
      </c>
      <c r="S661">
        <f ca="1">IFERROR(ROUNDUP(I661*Admin!$AE$4,0),"FKU")</f>
        <v>901</v>
      </c>
      <c r="T661">
        <f ca="1">IFERROR(ROUNDUP(J661*Admin!$AE$4,0),"FKU")</f>
        <v>1001</v>
      </c>
      <c r="U661">
        <f ca="1">IFERROR(ROUNDUP(K661*Admin!$AE$4,0),"FKU")</f>
        <v>1122</v>
      </c>
      <c r="V661" t="str">
        <f>IFERROR(ROUNDUP(L661*Avropsmottagare!$G$4,0),"FKU")</f>
        <v>FKU</v>
      </c>
      <c r="W661">
        <f t="shared" si="22"/>
        <v>0</v>
      </c>
    </row>
    <row r="662" spans="1:23" x14ac:dyDescent="0.35">
      <c r="A662" t="s">
        <v>61</v>
      </c>
      <c r="B662" t="s">
        <v>62</v>
      </c>
      <c r="C662" t="s">
        <v>1</v>
      </c>
      <c r="D662" t="s">
        <v>113</v>
      </c>
      <c r="G662" t="s">
        <v>40</v>
      </c>
      <c r="H662">
        <v>713</v>
      </c>
      <c r="I662">
        <v>792</v>
      </c>
      <c r="J662">
        <v>879</v>
      </c>
      <c r="K662">
        <v>1039</v>
      </c>
      <c r="L662" t="s">
        <v>37</v>
      </c>
      <c r="Q662" t="str">
        <f t="shared" si="21"/>
        <v>Ework Group ABA4.1 Enterprisearkitekt</v>
      </c>
      <c r="R662">
        <f ca="1">IFERROR(ROUNDUP(H662*Admin!$AE$4,0),"FKU")</f>
        <v>791</v>
      </c>
      <c r="S662">
        <f ca="1">IFERROR(ROUNDUP(I662*Admin!$AE$4,0),"FKU")</f>
        <v>879</v>
      </c>
      <c r="T662">
        <f ca="1">IFERROR(ROUNDUP(J662*Admin!$AE$4,0),"FKU")</f>
        <v>975</v>
      </c>
      <c r="U662">
        <f ca="1">IFERROR(ROUNDUP(K662*Admin!$AE$4,0),"FKU")</f>
        <v>1152</v>
      </c>
      <c r="V662" t="str">
        <f>IFERROR(ROUNDUP(L662*Avropsmottagare!$G$4,0),"FKU")</f>
        <v>FKU</v>
      </c>
      <c r="W662">
        <f t="shared" si="22"/>
        <v>0</v>
      </c>
    </row>
    <row r="663" spans="1:23" x14ac:dyDescent="0.35">
      <c r="A663" t="s">
        <v>61</v>
      </c>
      <c r="B663" t="s">
        <v>62</v>
      </c>
      <c r="C663" t="s">
        <v>1</v>
      </c>
      <c r="D663" t="s">
        <v>113</v>
      </c>
      <c r="G663" t="s">
        <v>41</v>
      </c>
      <c r="H663">
        <v>713</v>
      </c>
      <c r="I663">
        <v>792</v>
      </c>
      <c r="J663">
        <v>879</v>
      </c>
      <c r="K663">
        <v>1039</v>
      </c>
      <c r="L663" t="s">
        <v>37</v>
      </c>
      <c r="Q663" t="str">
        <f t="shared" si="21"/>
        <v>Ework Group ABA4.2 Verksamhetsarkitekt</v>
      </c>
      <c r="R663">
        <f ca="1">IFERROR(ROUNDUP(H663*Admin!$AE$4,0),"FKU")</f>
        <v>791</v>
      </c>
      <c r="S663">
        <f ca="1">IFERROR(ROUNDUP(I663*Admin!$AE$4,0),"FKU")</f>
        <v>879</v>
      </c>
      <c r="T663">
        <f ca="1">IFERROR(ROUNDUP(J663*Admin!$AE$4,0),"FKU")</f>
        <v>975</v>
      </c>
      <c r="U663">
        <f ca="1">IFERROR(ROUNDUP(K663*Admin!$AE$4,0),"FKU")</f>
        <v>1152</v>
      </c>
      <c r="V663" t="str">
        <f>IFERROR(ROUNDUP(L663*Avropsmottagare!$G$4,0),"FKU")</f>
        <v>FKU</v>
      </c>
      <c r="W663">
        <f t="shared" si="22"/>
        <v>0</v>
      </c>
    </row>
    <row r="664" spans="1:23" x14ac:dyDescent="0.35">
      <c r="A664" t="s">
        <v>61</v>
      </c>
      <c r="B664" t="s">
        <v>62</v>
      </c>
      <c r="C664" t="s">
        <v>1</v>
      </c>
      <c r="D664" t="s">
        <v>113</v>
      </c>
      <c r="G664" t="s">
        <v>42</v>
      </c>
      <c r="H664">
        <v>713</v>
      </c>
      <c r="I664">
        <v>792</v>
      </c>
      <c r="J664">
        <v>879</v>
      </c>
      <c r="K664">
        <v>1039</v>
      </c>
      <c r="L664" t="s">
        <v>37</v>
      </c>
      <c r="Q664" t="str">
        <f t="shared" si="21"/>
        <v>Ework Group ABA4.3 Lösningsarkitekt</v>
      </c>
      <c r="R664">
        <f ca="1">IFERROR(ROUNDUP(H664*Admin!$AE$4,0),"FKU")</f>
        <v>791</v>
      </c>
      <c r="S664">
        <f ca="1">IFERROR(ROUNDUP(I664*Admin!$AE$4,0),"FKU")</f>
        <v>879</v>
      </c>
      <c r="T664">
        <f ca="1">IFERROR(ROUNDUP(J664*Admin!$AE$4,0),"FKU")</f>
        <v>975</v>
      </c>
      <c r="U664">
        <f ca="1">IFERROR(ROUNDUP(K664*Admin!$AE$4,0),"FKU")</f>
        <v>1152</v>
      </c>
      <c r="V664" t="str">
        <f>IFERROR(ROUNDUP(L664*Avropsmottagare!$G$4,0),"FKU")</f>
        <v>FKU</v>
      </c>
      <c r="W664">
        <f t="shared" si="22"/>
        <v>0</v>
      </c>
    </row>
    <row r="665" spans="1:23" x14ac:dyDescent="0.35">
      <c r="A665" t="s">
        <v>61</v>
      </c>
      <c r="B665" t="s">
        <v>62</v>
      </c>
      <c r="C665" t="s">
        <v>1</v>
      </c>
      <c r="D665" t="s">
        <v>113</v>
      </c>
      <c r="G665" t="s">
        <v>43</v>
      </c>
      <c r="H665">
        <v>713</v>
      </c>
      <c r="I665">
        <v>792</v>
      </c>
      <c r="J665">
        <v>879</v>
      </c>
      <c r="K665">
        <v>1039</v>
      </c>
      <c r="L665" t="s">
        <v>37</v>
      </c>
      <c r="Q665" t="str">
        <f t="shared" si="21"/>
        <v>Ework Group ABA4.4 Mjukvaruarkitekt</v>
      </c>
      <c r="R665">
        <f ca="1">IFERROR(ROUNDUP(H665*Admin!$AE$4,0),"FKU")</f>
        <v>791</v>
      </c>
      <c r="S665">
        <f ca="1">IFERROR(ROUNDUP(I665*Admin!$AE$4,0),"FKU")</f>
        <v>879</v>
      </c>
      <c r="T665">
        <f ca="1">IFERROR(ROUNDUP(J665*Admin!$AE$4,0),"FKU")</f>
        <v>975</v>
      </c>
      <c r="U665">
        <f ca="1">IFERROR(ROUNDUP(K665*Admin!$AE$4,0),"FKU")</f>
        <v>1152</v>
      </c>
      <c r="V665" t="str">
        <f>IFERROR(ROUNDUP(L665*Avropsmottagare!$G$4,0),"FKU")</f>
        <v>FKU</v>
      </c>
      <c r="W665">
        <f t="shared" si="22"/>
        <v>0</v>
      </c>
    </row>
    <row r="666" spans="1:23" x14ac:dyDescent="0.35">
      <c r="A666" t="s">
        <v>61</v>
      </c>
      <c r="B666" t="s">
        <v>62</v>
      </c>
      <c r="C666" t="s">
        <v>1</v>
      </c>
      <c r="D666" t="s">
        <v>113</v>
      </c>
      <c r="G666" t="s">
        <v>44</v>
      </c>
      <c r="H666">
        <v>713</v>
      </c>
      <c r="I666">
        <v>792</v>
      </c>
      <c r="J666">
        <v>879</v>
      </c>
      <c r="K666">
        <v>1039</v>
      </c>
      <c r="L666" t="s">
        <v>37</v>
      </c>
      <c r="Q666" t="str">
        <f t="shared" si="21"/>
        <v>Ework Group ABA4.5 Infrastrukturarkitekt</v>
      </c>
      <c r="R666">
        <f ca="1">IFERROR(ROUNDUP(H666*Admin!$AE$4,0),"FKU")</f>
        <v>791</v>
      </c>
      <c r="S666">
        <f ca="1">IFERROR(ROUNDUP(I666*Admin!$AE$4,0),"FKU")</f>
        <v>879</v>
      </c>
      <c r="T666">
        <f ca="1">IFERROR(ROUNDUP(J666*Admin!$AE$4,0),"FKU")</f>
        <v>975</v>
      </c>
      <c r="U666">
        <f ca="1">IFERROR(ROUNDUP(K666*Admin!$AE$4,0),"FKU")</f>
        <v>1152</v>
      </c>
      <c r="V666" t="str">
        <f>IFERROR(ROUNDUP(L666*Avropsmottagare!$G$4,0),"FKU")</f>
        <v>FKU</v>
      </c>
      <c r="W666">
        <f t="shared" si="22"/>
        <v>0</v>
      </c>
    </row>
    <row r="667" spans="1:23" x14ac:dyDescent="0.35">
      <c r="A667" t="s">
        <v>61</v>
      </c>
      <c r="B667" t="s">
        <v>62</v>
      </c>
      <c r="C667" t="s">
        <v>1</v>
      </c>
      <c r="D667" t="s">
        <v>114</v>
      </c>
      <c r="G667" t="s">
        <v>14</v>
      </c>
      <c r="H667">
        <v>739</v>
      </c>
      <c r="I667">
        <v>821</v>
      </c>
      <c r="J667">
        <v>912</v>
      </c>
      <c r="K667">
        <v>1114</v>
      </c>
      <c r="L667" t="s">
        <v>37</v>
      </c>
      <c r="Q667" t="str">
        <f t="shared" si="21"/>
        <v>Ework Group ABA5.1 Säkerhetsstrateg/Säkerhetsanalytiker</v>
      </c>
      <c r="R667">
        <f ca="1">IFERROR(ROUNDUP(H667*Admin!$AE$4,0),"FKU")</f>
        <v>820</v>
      </c>
      <c r="S667">
        <f ca="1">IFERROR(ROUNDUP(I667*Admin!$AE$4,0),"FKU")</f>
        <v>911</v>
      </c>
      <c r="T667">
        <f ca="1">IFERROR(ROUNDUP(J667*Admin!$AE$4,0),"FKU")</f>
        <v>1012</v>
      </c>
      <c r="U667">
        <f ca="1">IFERROR(ROUNDUP(K667*Admin!$AE$4,0),"FKU")</f>
        <v>1236</v>
      </c>
      <c r="V667" t="str">
        <f>IFERROR(ROUNDUP(L667*Avropsmottagare!$G$4,0),"FKU")</f>
        <v>FKU</v>
      </c>
      <c r="W667">
        <f t="shared" si="22"/>
        <v>0</v>
      </c>
    </row>
    <row r="668" spans="1:23" x14ac:dyDescent="0.35">
      <c r="A668" t="s">
        <v>61</v>
      </c>
      <c r="B668" t="s">
        <v>62</v>
      </c>
      <c r="C668" t="s">
        <v>1</v>
      </c>
      <c r="D668" t="s">
        <v>114</v>
      </c>
      <c r="G668" t="s">
        <v>115</v>
      </c>
      <c r="H668">
        <v>739</v>
      </c>
      <c r="I668">
        <v>821</v>
      </c>
      <c r="J668">
        <v>912</v>
      </c>
      <c r="K668">
        <v>1114</v>
      </c>
      <c r="L668" t="s">
        <v>37</v>
      </c>
      <c r="Q668" t="str">
        <f t="shared" si="21"/>
        <v>Ework Group ABA5.2 Risk Manager</v>
      </c>
      <c r="R668">
        <f ca="1">IFERROR(ROUNDUP(H668*Admin!$AE$4,0),"FKU")</f>
        <v>820</v>
      </c>
      <c r="S668">
        <f ca="1">IFERROR(ROUNDUP(I668*Admin!$AE$4,0),"FKU")</f>
        <v>911</v>
      </c>
      <c r="T668">
        <f ca="1">IFERROR(ROUNDUP(J668*Admin!$AE$4,0),"FKU")</f>
        <v>1012</v>
      </c>
      <c r="U668">
        <f ca="1">IFERROR(ROUNDUP(K668*Admin!$AE$4,0),"FKU")</f>
        <v>1236</v>
      </c>
      <c r="V668" t="str">
        <f>IFERROR(ROUNDUP(L668*Avropsmottagare!$G$4,0),"FKU")</f>
        <v>FKU</v>
      </c>
      <c r="W668">
        <f t="shared" si="22"/>
        <v>0</v>
      </c>
    </row>
    <row r="669" spans="1:23" x14ac:dyDescent="0.35">
      <c r="A669" t="s">
        <v>61</v>
      </c>
      <c r="B669" t="s">
        <v>62</v>
      </c>
      <c r="C669" t="s">
        <v>1</v>
      </c>
      <c r="D669" t="s">
        <v>114</v>
      </c>
      <c r="G669" t="s">
        <v>15</v>
      </c>
      <c r="H669">
        <v>739</v>
      </c>
      <c r="I669">
        <v>821</v>
      </c>
      <c r="J669">
        <v>912</v>
      </c>
      <c r="K669">
        <v>1114</v>
      </c>
      <c r="L669" t="s">
        <v>37</v>
      </c>
      <c r="Q669" t="str">
        <f t="shared" si="21"/>
        <v>Ework Group ABA5.3 Säkerhetstekniker</v>
      </c>
      <c r="R669">
        <f ca="1">IFERROR(ROUNDUP(H669*Admin!$AE$4,0),"FKU")</f>
        <v>820</v>
      </c>
      <c r="S669">
        <f ca="1">IFERROR(ROUNDUP(I669*Admin!$AE$4,0),"FKU")</f>
        <v>911</v>
      </c>
      <c r="T669">
        <f ca="1">IFERROR(ROUNDUP(J669*Admin!$AE$4,0),"FKU")</f>
        <v>1012</v>
      </c>
      <c r="U669">
        <f ca="1">IFERROR(ROUNDUP(K669*Admin!$AE$4,0),"FKU")</f>
        <v>1236</v>
      </c>
      <c r="V669" t="str">
        <f>IFERROR(ROUNDUP(L669*Avropsmottagare!$G$4,0),"FKU")</f>
        <v>FKU</v>
      </c>
      <c r="W669">
        <f t="shared" si="22"/>
        <v>0</v>
      </c>
    </row>
    <row r="670" spans="1:23" x14ac:dyDescent="0.35">
      <c r="A670" t="s">
        <v>61</v>
      </c>
      <c r="B670" t="s">
        <v>62</v>
      </c>
      <c r="C670" t="s">
        <v>1</v>
      </c>
      <c r="D670" t="s">
        <v>116</v>
      </c>
      <c r="G670" t="s">
        <v>45</v>
      </c>
      <c r="H670">
        <v>667</v>
      </c>
      <c r="I670">
        <v>741</v>
      </c>
      <c r="J670">
        <v>823</v>
      </c>
      <c r="K670">
        <v>894</v>
      </c>
      <c r="L670" t="s">
        <v>37</v>
      </c>
      <c r="Q670" t="str">
        <f t="shared" si="21"/>
        <v>Ework Group ABA6.1 Webbstrateg</v>
      </c>
      <c r="R670">
        <f ca="1">IFERROR(ROUNDUP(H670*Admin!$AE$4,0),"FKU")</f>
        <v>740</v>
      </c>
      <c r="S670">
        <f ca="1">IFERROR(ROUNDUP(I670*Admin!$AE$4,0),"FKU")</f>
        <v>822</v>
      </c>
      <c r="T670">
        <f ca="1">IFERROR(ROUNDUP(J670*Admin!$AE$4,0),"FKU")</f>
        <v>913</v>
      </c>
      <c r="U670">
        <f ca="1">IFERROR(ROUNDUP(K670*Admin!$AE$4,0),"FKU")</f>
        <v>992</v>
      </c>
      <c r="V670" t="str">
        <f>IFERROR(ROUNDUP(L670*Avropsmottagare!$G$4,0),"FKU")</f>
        <v>FKU</v>
      </c>
      <c r="W670">
        <f t="shared" si="22"/>
        <v>0</v>
      </c>
    </row>
    <row r="671" spans="1:23" x14ac:dyDescent="0.35">
      <c r="A671" t="s">
        <v>61</v>
      </c>
      <c r="B671" t="s">
        <v>62</v>
      </c>
      <c r="C671" t="s">
        <v>1</v>
      </c>
      <c r="D671" t="s">
        <v>116</v>
      </c>
      <c r="G671" t="s">
        <v>117</v>
      </c>
      <c r="H671">
        <v>667</v>
      </c>
      <c r="I671">
        <v>741</v>
      </c>
      <c r="J671">
        <v>823</v>
      </c>
      <c r="K671">
        <v>894</v>
      </c>
      <c r="L671" t="s">
        <v>37</v>
      </c>
      <c r="Q671" t="str">
        <f t="shared" si="21"/>
        <v>Ework Group ABA6.2 Interaktionsdesigner/Tillgänglighetsexpert</v>
      </c>
      <c r="R671">
        <f ca="1">IFERROR(ROUNDUP(H671*Admin!$AE$4,0),"FKU")</f>
        <v>740</v>
      </c>
      <c r="S671">
        <f ca="1">IFERROR(ROUNDUP(I671*Admin!$AE$4,0),"FKU")</f>
        <v>822</v>
      </c>
      <c r="T671">
        <f ca="1">IFERROR(ROUNDUP(J671*Admin!$AE$4,0),"FKU")</f>
        <v>913</v>
      </c>
      <c r="U671">
        <f ca="1">IFERROR(ROUNDUP(K671*Admin!$AE$4,0),"FKU")</f>
        <v>992</v>
      </c>
      <c r="V671" t="str">
        <f>IFERROR(ROUNDUP(L671*Avropsmottagare!$G$4,0),"FKU")</f>
        <v>FKU</v>
      </c>
      <c r="W671">
        <f t="shared" si="22"/>
        <v>0</v>
      </c>
    </row>
    <row r="672" spans="1:23" x14ac:dyDescent="0.35">
      <c r="A672" t="s">
        <v>61</v>
      </c>
      <c r="B672" t="s">
        <v>62</v>
      </c>
      <c r="C672" t="s">
        <v>1</v>
      </c>
      <c r="D672" t="s">
        <v>116</v>
      </c>
      <c r="G672" t="s">
        <v>16</v>
      </c>
      <c r="H672">
        <v>667</v>
      </c>
      <c r="I672">
        <v>741</v>
      </c>
      <c r="J672">
        <v>823</v>
      </c>
      <c r="K672">
        <v>894</v>
      </c>
      <c r="L672" t="s">
        <v>37</v>
      </c>
      <c r="Q672" t="str">
        <f t="shared" si="21"/>
        <v>Ework Group ABA6.3 Grafisk formgivare</v>
      </c>
      <c r="R672">
        <f ca="1">IFERROR(ROUNDUP(H672*Admin!$AE$4,0),"FKU")</f>
        <v>740</v>
      </c>
      <c r="S672">
        <f ca="1">IFERROR(ROUNDUP(I672*Admin!$AE$4,0),"FKU")</f>
        <v>822</v>
      </c>
      <c r="T672">
        <f ca="1">IFERROR(ROUNDUP(J672*Admin!$AE$4,0),"FKU")</f>
        <v>913</v>
      </c>
      <c r="U672">
        <f ca="1">IFERROR(ROUNDUP(K672*Admin!$AE$4,0),"FKU")</f>
        <v>992</v>
      </c>
      <c r="V672" t="str">
        <f>IFERROR(ROUNDUP(L672*Avropsmottagare!$G$4,0),"FKU")</f>
        <v>FKU</v>
      </c>
      <c r="W672">
        <f t="shared" si="22"/>
        <v>0</v>
      </c>
    </row>
    <row r="673" spans="1:23" x14ac:dyDescent="0.35">
      <c r="A673" t="s">
        <v>61</v>
      </c>
      <c r="B673" t="s">
        <v>62</v>
      </c>
      <c r="C673" t="s">
        <v>1</v>
      </c>
      <c r="D673" t="s">
        <v>46</v>
      </c>
      <c r="G673" t="s">
        <v>47</v>
      </c>
      <c r="H673">
        <v>272</v>
      </c>
      <c r="I673">
        <v>302</v>
      </c>
      <c r="J673">
        <v>401</v>
      </c>
      <c r="K673">
        <v>499</v>
      </c>
      <c r="L673" t="s">
        <v>37</v>
      </c>
      <c r="Q673" t="str">
        <f t="shared" si="21"/>
        <v>Ework Group ABA7.1 Teknikstöd – på plats</v>
      </c>
      <c r="R673">
        <f ca="1">IFERROR(ROUNDUP(H673*Admin!$AE$4,0),"FKU")</f>
        <v>302</v>
      </c>
      <c r="S673">
        <f ca="1">IFERROR(ROUNDUP(I673*Admin!$AE$4,0),"FKU")</f>
        <v>335</v>
      </c>
      <c r="T673">
        <f ca="1">IFERROR(ROUNDUP(J673*Admin!$AE$4,0),"FKU")</f>
        <v>445</v>
      </c>
      <c r="U673">
        <f ca="1">IFERROR(ROUNDUP(K673*Admin!$AE$4,0),"FKU")</f>
        <v>554</v>
      </c>
      <c r="V673" t="str">
        <f>IFERROR(ROUNDUP(L673*Avropsmottagare!$G$4,0),"FKU")</f>
        <v>FKU</v>
      </c>
      <c r="W673">
        <f t="shared" si="22"/>
        <v>0</v>
      </c>
    </row>
    <row r="674" spans="1:23" x14ac:dyDescent="0.35">
      <c r="A674" t="s">
        <v>61</v>
      </c>
      <c r="B674" t="s">
        <v>62</v>
      </c>
      <c r="C674" t="s">
        <v>2</v>
      </c>
      <c r="D674" t="s">
        <v>36</v>
      </c>
      <c r="G674" t="s">
        <v>9</v>
      </c>
      <c r="H674">
        <v>696</v>
      </c>
      <c r="I674">
        <v>773</v>
      </c>
      <c r="J674">
        <v>858</v>
      </c>
      <c r="K674">
        <v>955</v>
      </c>
      <c r="L674" t="s">
        <v>37</v>
      </c>
      <c r="Q674" t="str">
        <f t="shared" si="21"/>
        <v>Ework Group ABB1.1 IT- eller Digitaliseringsstrateg</v>
      </c>
      <c r="R674">
        <f ca="1">IFERROR(ROUNDUP(H674*Admin!$AE$4,0),"FKU")</f>
        <v>772</v>
      </c>
      <c r="S674">
        <f ca="1">IFERROR(ROUNDUP(I674*Admin!$AE$4,0),"FKU")</f>
        <v>857</v>
      </c>
      <c r="T674">
        <f ca="1">IFERROR(ROUNDUP(J674*Admin!$AE$4,0),"FKU")</f>
        <v>952</v>
      </c>
      <c r="U674">
        <f ca="1">IFERROR(ROUNDUP(K674*Admin!$AE$4,0),"FKU")</f>
        <v>1059</v>
      </c>
      <c r="V674" t="str">
        <f>IFERROR(ROUNDUP(L674*Avropsmottagare!$G$4,0),"FKU")</f>
        <v>FKU</v>
      </c>
      <c r="W674">
        <f t="shared" si="22"/>
        <v>0</v>
      </c>
    </row>
    <row r="675" spans="1:23" x14ac:dyDescent="0.35">
      <c r="A675" t="s">
        <v>61</v>
      </c>
      <c r="B675" t="s">
        <v>62</v>
      </c>
      <c r="C675" t="s">
        <v>2</v>
      </c>
      <c r="D675" t="s">
        <v>36</v>
      </c>
      <c r="G675" t="s">
        <v>106</v>
      </c>
      <c r="H675">
        <v>696</v>
      </c>
      <c r="I675">
        <v>773</v>
      </c>
      <c r="J675">
        <v>858</v>
      </c>
      <c r="K675">
        <v>955</v>
      </c>
      <c r="L675" t="s">
        <v>37</v>
      </c>
      <c r="Q675" t="str">
        <f t="shared" si="21"/>
        <v>Ework Group ABB1.2 Modelleringsledare/Kravanalytiker</v>
      </c>
      <c r="R675">
        <f ca="1">IFERROR(ROUNDUP(H675*Admin!$AE$4,0),"FKU")</f>
        <v>772</v>
      </c>
      <c r="S675">
        <f ca="1">IFERROR(ROUNDUP(I675*Admin!$AE$4,0),"FKU")</f>
        <v>857</v>
      </c>
      <c r="T675">
        <f ca="1">IFERROR(ROUNDUP(J675*Admin!$AE$4,0),"FKU")</f>
        <v>952</v>
      </c>
      <c r="U675">
        <f ca="1">IFERROR(ROUNDUP(K675*Admin!$AE$4,0),"FKU")</f>
        <v>1059</v>
      </c>
      <c r="V675" t="str">
        <f>IFERROR(ROUNDUP(L675*Avropsmottagare!$G$4,0),"FKU")</f>
        <v>FKU</v>
      </c>
      <c r="W675">
        <f t="shared" si="22"/>
        <v>0</v>
      </c>
    </row>
    <row r="676" spans="1:23" x14ac:dyDescent="0.35">
      <c r="A676" t="s">
        <v>61</v>
      </c>
      <c r="B676" t="s">
        <v>62</v>
      </c>
      <c r="C676" t="s">
        <v>2</v>
      </c>
      <c r="D676" t="s">
        <v>36</v>
      </c>
      <c r="G676" t="s">
        <v>107</v>
      </c>
      <c r="H676">
        <v>696</v>
      </c>
      <c r="I676">
        <v>773</v>
      </c>
      <c r="J676">
        <v>858</v>
      </c>
      <c r="K676">
        <v>955</v>
      </c>
      <c r="L676" t="s">
        <v>37</v>
      </c>
      <c r="Q676" t="str">
        <f t="shared" si="21"/>
        <v>Ework Group ABB1.3 Metodstöd</v>
      </c>
      <c r="R676">
        <f ca="1">IFERROR(ROUNDUP(H676*Admin!$AE$4,0),"FKU")</f>
        <v>772</v>
      </c>
      <c r="S676">
        <f ca="1">IFERROR(ROUNDUP(I676*Admin!$AE$4,0),"FKU")</f>
        <v>857</v>
      </c>
      <c r="T676">
        <f ca="1">IFERROR(ROUNDUP(J676*Admin!$AE$4,0),"FKU")</f>
        <v>952</v>
      </c>
      <c r="U676">
        <f ca="1">IFERROR(ROUNDUP(K676*Admin!$AE$4,0),"FKU")</f>
        <v>1059</v>
      </c>
      <c r="V676" t="str">
        <f>IFERROR(ROUNDUP(L676*Avropsmottagare!$G$4,0),"FKU")</f>
        <v>FKU</v>
      </c>
      <c r="W676">
        <f t="shared" si="22"/>
        <v>0</v>
      </c>
    </row>
    <row r="677" spans="1:23" x14ac:dyDescent="0.35">
      <c r="A677" t="s">
        <v>61</v>
      </c>
      <c r="B677" t="s">
        <v>62</v>
      </c>
      <c r="C677" t="s">
        <v>2</v>
      </c>
      <c r="D677" t="s">
        <v>36</v>
      </c>
      <c r="G677" t="s">
        <v>108</v>
      </c>
      <c r="H677">
        <v>696</v>
      </c>
      <c r="I677">
        <v>773</v>
      </c>
      <c r="J677">
        <v>858</v>
      </c>
      <c r="K677">
        <v>955</v>
      </c>
      <c r="L677" t="s">
        <v>37</v>
      </c>
      <c r="Q677" t="str">
        <f t="shared" si="21"/>
        <v>Ework Group ABB1.4 Hållbarhetsstrateg inom IT</v>
      </c>
      <c r="R677">
        <f ca="1">IFERROR(ROUNDUP(H677*Admin!$AE$4,0),"FKU")</f>
        <v>772</v>
      </c>
      <c r="S677">
        <f ca="1">IFERROR(ROUNDUP(I677*Admin!$AE$4,0),"FKU")</f>
        <v>857</v>
      </c>
      <c r="T677">
        <f ca="1">IFERROR(ROUNDUP(J677*Admin!$AE$4,0),"FKU")</f>
        <v>952</v>
      </c>
      <c r="U677">
        <f ca="1">IFERROR(ROUNDUP(K677*Admin!$AE$4,0),"FKU")</f>
        <v>1059</v>
      </c>
      <c r="V677" t="str">
        <f>IFERROR(ROUNDUP(L677*Avropsmottagare!$G$4,0),"FKU")</f>
        <v>FKU</v>
      </c>
      <c r="W677">
        <f t="shared" si="22"/>
        <v>0</v>
      </c>
    </row>
    <row r="678" spans="1:23" x14ac:dyDescent="0.35">
      <c r="A678" t="s">
        <v>61</v>
      </c>
      <c r="B678" t="s">
        <v>62</v>
      </c>
      <c r="C678" t="s">
        <v>2</v>
      </c>
      <c r="D678" t="s">
        <v>38</v>
      </c>
      <c r="G678" t="s">
        <v>10</v>
      </c>
      <c r="H678">
        <v>660</v>
      </c>
      <c r="I678">
        <v>733</v>
      </c>
      <c r="J678">
        <v>814</v>
      </c>
      <c r="K678">
        <v>998</v>
      </c>
      <c r="L678" t="s">
        <v>37</v>
      </c>
      <c r="Q678" t="str">
        <f t="shared" si="21"/>
        <v>Ework Group ABB2.1 Projektledare</v>
      </c>
      <c r="R678">
        <f ca="1">IFERROR(ROUNDUP(H678*Admin!$AE$4,0),"FKU")</f>
        <v>732</v>
      </c>
      <c r="S678">
        <f ca="1">IFERROR(ROUNDUP(I678*Admin!$AE$4,0),"FKU")</f>
        <v>813</v>
      </c>
      <c r="T678">
        <f ca="1">IFERROR(ROUNDUP(J678*Admin!$AE$4,0),"FKU")</f>
        <v>903</v>
      </c>
      <c r="U678">
        <f ca="1">IFERROR(ROUNDUP(K678*Admin!$AE$4,0),"FKU")</f>
        <v>1107</v>
      </c>
      <c r="V678" t="str">
        <f>IFERROR(ROUNDUP(L678*Avropsmottagare!$G$4,0),"FKU")</f>
        <v>FKU</v>
      </c>
      <c r="W678">
        <f t="shared" si="22"/>
        <v>0</v>
      </c>
    </row>
    <row r="679" spans="1:23" x14ac:dyDescent="0.35">
      <c r="A679" t="s">
        <v>61</v>
      </c>
      <c r="B679" t="s">
        <v>62</v>
      </c>
      <c r="C679" t="s">
        <v>2</v>
      </c>
      <c r="D679" t="s">
        <v>38</v>
      </c>
      <c r="G679" t="s">
        <v>11</v>
      </c>
      <c r="H679">
        <v>660</v>
      </c>
      <c r="I679">
        <v>733</v>
      </c>
      <c r="J679">
        <v>814</v>
      </c>
      <c r="K679">
        <v>998</v>
      </c>
      <c r="L679" t="s">
        <v>37</v>
      </c>
      <c r="Q679" t="str">
        <f t="shared" si="21"/>
        <v>Ework Group ABB2.2 Teknisk projektledare</v>
      </c>
      <c r="R679">
        <f ca="1">IFERROR(ROUNDUP(H679*Admin!$AE$4,0),"FKU")</f>
        <v>732</v>
      </c>
      <c r="S679">
        <f ca="1">IFERROR(ROUNDUP(I679*Admin!$AE$4,0),"FKU")</f>
        <v>813</v>
      </c>
      <c r="T679">
        <f ca="1">IFERROR(ROUNDUP(J679*Admin!$AE$4,0),"FKU")</f>
        <v>903</v>
      </c>
      <c r="U679">
        <f ca="1">IFERROR(ROUNDUP(K679*Admin!$AE$4,0),"FKU")</f>
        <v>1107</v>
      </c>
      <c r="V679" t="str">
        <f>IFERROR(ROUNDUP(L679*Avropsmottagare!$G$4,0),"FKU")</f>
        <v>FKU</v>
      </c>
      <c r="W679">
        <f t="shared" si="22"/>
        <v>0</v>
      </c>
    </row>
    <row r="680" spans="1:23" x14ac:dyDescent="0.35">
      <c r="A680" t="s">
        <v>61</v>
      </c>
      <c r="B680" t="s">
        <v>62</v>
      </c>
      <c r="C680" t="s">
        <v>2</v>
      </c>
      <c r="D680" t="s">
        <v>38</v>
      </c>
      <c r="G680" t="s">
        <v>109</v>
      </c>
      <c r="H680">
        <v>660</v>
      </c>
      <c r="I680">
        <v>733</v>
      </c>
      <c r="J680">
        <v>814</v>
      </c>
      <c r="K680">
        <v>998</v>
      </c>
      <c r="L680" t="s">
        <v>37</v>
      </c>
      <c r="Q680" t="str">
        <f t="shared" si="21"/>
        <v>Ework Group ABB2.3 Förändringsledare</v>
      </c>
      <c r="R680">
        <f ca="1">IFERROR(ROUNDUP(H680*Admin!$AE$4,0),"FKU")</f>
        <v>732</v>
      </c>
      <c r="S680">
        <f ca="1">IFERROR(ROUNDUP(I680*Admin!$AE$4,0),"FKU")</f>
        <v>813</v>
      </c>
      <c r="T680">
        <f ca="1">IFERROR(ROUNDUP(J680*Admin!$AE$4,0),"FKU")</f>
        <v>903</v>
      </c>
      <c r="U680">
        <f ca="1">IFERROR(ROUNDUP(K680*Admin!$AE$4,0),"FKU")</f>
        <v>1107</v>
      </c>
      <c r="V680" t="str">
        <f>IFERROR(ROUNDUP(L680*Avropsmottagare!$G$4,0),"FKU")</f>
        <v>FKU</v>
      </c>
      <c r="W680">
        <f t="shared" si="22"/>
        <v>0</v>
      </c>
    </row>
    <row r="681" spans="1:23" x14ac:dyDescent="0.35">
      <c r="A681" t="s">
        <v>61</v>
      </c>
      <c r="B681" t="s">
        <v>62</v>
      </c>
      <c r="C681" t="s">
        <v>2</v>
      </c>
      <c r="D681" t="s">
        <v>38</v>
      </c>
      <c r="G681" t="s">
        <v>110</v>
      </c>
      <c r="H681">
        <v>660</v>
      </c>
      <c r="I681">
        <v>733</v>
      </c>
      <c r="J681">
        <v>814</v>
      </c>
      <c r="K681">
        <v>998</v>
      </c>
      <c r="L681" t="s">
        <v>37</v>
      </c>
      <c r="Q681" t="str">
        <f t="shared" si="21"/>
        <v>Ework Group ABB2.4 IT-controller/Compliance manager</v>
      </c>
      <c r="R681">
        <f ca="1">IFERROR(ROUNDUP(H681*Admin!$AE$4,0),"FKU")</f>
        <v>732</v>
      </c>
      <c r="S681">
        <f ca="1">IFERROR(ROUNDUP(I681*Admin!$AE$4,0),"FKU")</f>
        <v>813</v>
      </c>
      <c r="T681">
        <f ca="1">IFERROR(ROUNDUP(J681*Admin!$AE$4,0),"FKU")</f>
        <v>903</v>
      </c>
      <c r="U681">
        <f ca="1">IFERROR(ROUNDUP(K681*Admin!$AE$4,0),"FKU")</f>
        <v>1107</v>
      </c>
      <c r="V681" t="str">
        <f>IFERROR(ROUNDUP(L681*Avropsmottagare!$G$4,0),"FKU")</f>
        <v>FKU</v>
      </c>
      <c r="W681">
        <f t="shared" si="22"/>
        <v>0</v>
      </c>
    </row>
    <row r="682" spans="1:23" x14ac:dyDescent="0.35">
      <c r="A682" t="s">
        <v>61</v>
      </c>
      <c r="B682" t="s">
        <v>62</v>
      </c>
      <c r="C682" t="s">
        <v>2</v>
      </c>
      <c r="D682" t="s">
        <v>39</v>
      </c>
      <c r="G682" t="s">
        <v>111</v>
      </c>
      <c r="H682">
        <v>731</v>
      </c>
      <c r="I682">
        <v>812</v>
      </c>
      <c r="J682">
        <v>902</v>
      </c>
      <c r="K682">
        <v>1012</v>
      </c>
      <c r="L682" t="s">
        <v>37</v>
      </c>
      <c r="Q682" t="str">
        <f t="shared" si="21"/>
        <v>Ework Group ABB3.1 Systemutvecklare/Systemintegratör</v>
      </c>
      <c r="R682">
        <f ca="1">IFERROR(ROUNDUP(H682*Admin!$AE$4,0),"FKU")</f>
        <v>811</v>
      </c>
      <c r="S682">
        <f ca="1">IFERROR(ROUNDUP(I682*Admin!$AE$4,0),"FKU")</f>
        <v>901</v>
      </c>
      <c r="T682">
        <f ca="1">IFERROR(ROUNDUP(J682*Admin!$AE$4,0),"FKU")</f>
        <v>1001</v>
      </c>
      <c r="U682">
        <f ca="1">IFERROR(ROUNDUP(K682*Admin!$AE$4,0),"FKU")</f>
        <v>1122</v>
      </c>
      <c r="V682" t="str">
        <f>IFERROR(ROUNDUP(L682*Avropsmottagare!$G$4,0),"FKU")</f>
        <v>FKU</v>
      </c>
      <c r="W682">
        <f t="shared" si="22"/>
        <v>0</v>
      </c>
    </row>
    <row r="683" spans="1:23" x14ac:dyDescent="0.35">
      <c r="A683" t="s">
        <v>61</v>
      </c>
      <c r="B683" t="s">
        <v>62</v>
      </c>
      <c r="C683" t="s">
        <v>2</v>
      </c>
      <c r="D683" t="s">
        <v>39</v>
      </c>
      <c r="G683" t="s">
        <v>112</v>
      </c>
      <c r="H683">
        <v>731</v>
      </c>
      <c r="I683">
        <v>812</v>
      </c>
      <c r="J683">
        <v>902</v>
      </c>
      <c r="K683">
        <v>1012</v>
      </c>
      <c r="L683" t="s">
        <v>37</v>
      </c>
      <c r="Q683" t="str">
        <f t="shared" si="21"/>
        <v>Ework Group ABB3.2 Systemförvaltare</v>
      </c>
      <c r="R683">
        <f ca="1">IFERROR(ROUNDUP(H683*Admin!$AE$4,0),"FKU")</f>
        <v>811</v>
      </c>
      <c r="S683">
        <f ca="1">IFERROR(ROUNDUP(I683*Admin!$AE$4,0),"FKU")</f>
        <v>901</v>
      </c>
      <c r="T683">
        <f ca="1">IFERROR(ROUNDUP(J683*Admin!$AE$4,0),"FKU")</f>
        <v>1001</v>
      </c>
      <c r="U683">
        <f ca="1">IFERROR(ROUNDUP(K683*Admin!$AE$4,0),"FKU")</f>
        <v>1122</v>
      </c>
      <c r="V683" t="str">
        <f>IFERROR(ROUNDUP(L683*Avropsmottagare!$G$4,0),"FKU")</f>
        <v>FKU</v>
      </c>
      <c r="W683">
        <f t="shared" si="22"/>
        <v>0</v>
      </c>
    </row>
    <row r="684" spans="1:23" x14ac:dyDescent="0.35">
      <c r="A684" t="s">
        <v>61</v>
      </c>
      <c r="B684" t="s">
        <v>62</v>
      </c>
      <c r="C684" t="s">
        <v>2</v>
      </c>
      <c r="D684" t="s">
        <v>39</v>
      </c>
      <c r="G684" t="s">
        <v>12</v>
      </c>
      <c r="H684">
        <v>731</v>
      </c>
      <c r="I684">
        <v>812</v>
      </c>
      <c r="J684">
        <v>902</v>
      </c>
      <c r="K684">
        <v>1012</v>
      </c>
      <c r="L684" t="s">
        <v>37</v>
      </c>
      <c r="Q684" t="str">
        <f t="shared" si="21"/>
        <v>Ework Group ABB3.3 Tekniker</v>
      </c>
      <c r="R684">
        <f ca="1">IFERROR(ROUNDUP(H684*Admin!$AE$4,0),"FKU")</f>
        <v>811</v>
      </c>
      <c r="S684">
        <f ca="1">IFERROR(ROUNDUP(I684*Admin!$AE$4,0),"FKU")</f>
        <v>901</v>
      </c>
      <c r="T684">
        <f ca="1">IFERROR(ROUNDUP(J684*Admin!$AE$4,0),"FKU")</f>
        <v>1001</v>
      </c>
      <c r="U684">
        <f ca="1">IFERROR(ROUNDUP(K684*Admin!$AE$4,0),"FKU")</f>
        <v>1122</v>
      </c>
      <c r="V684" t="str">
        <f>IFERROR(ROUNDUP(L684*Avropsmottagare!$G$4,0),"FKU")</f>
        <v>FKU</v>
      </c>
      <c r="W684">
        <f t="shared" si="22"/>
        <v>0</v>
      </c>
    </row>
    <row r="685" spans="1:23" x14ac:dyDescent="0.35">
      <c r="A685" t="s">
        <v>61</v>
      </c>
      <c r="B685" t="s">
        <v>62</v>
      </c>
      <c r="C685" t="s">
        <v>2</v>
      </c>
      <c r="D685" t="s">
        <v>39</v>
      </c>
      <c r="G685" t="s">
        <v>13</v>
      </c>
      <c r="H685">
        <v>731</v>
      </c>
      <c r="I685">
        <v>812</v>
      </c>
      <c r="J685">
        <v>902</v>
      </c>
      <c r="K685">
        <v>1012</v>
      </c>
      <c r="L685" t="s">
        <v>37</v>
      </c>
      <c r="Q685" t="str">
        <f t="shared" si="21"/>
        <v>Ework Group ABB3.4 Testare</v>
      </c>
      <c r="R685">
        <f ca="1">IFERROR(ROUNDUP(H685*Admin!$AE$4,0),"FKU")</f>
        <v>811</v>
      </c>
      <c r="S685">
        <f ca="1">IFERROR(ROUNDUP(I685*Admin!$AE$4,0),"FKU")</f>
        <v>901</v>
      </c>
      <c r="T685">
        <f ca="1">IFERROR(ROUNDUP(J685*Admin!$AE$4,0),"FKU")</f>
        <v>1001</v>
      </c>
      <c r="U685">
        <f ca="1">IFERROR(ROUNDUP(K685*Admin!$AE$4,0),"FKU")</f>
        <v>1122</v>
      </c>
      <c r="V685" t="str">
        <f>IFERROR(ROUNDUP(L685*Avropsmottagare!$G$4,0),"FKU")</f>
        <v>FKU</v>
      </c>
      <c r="W685">
        <f t="shared" si="22"/>
        <v>0</v>
      </c>
    </row>
    <row r="686" spans="1:23" x14ac:dyDescent="0.35">
      <c r="A686" t="s">
        <v>61</v>
      </c>
      <c r="B686" t="s">
        <v>62</v>
      </c>
      <c r="C686" t="s">
        <v>2</v>
      </c>
      <c r="D686" t="s">
        <v>113</v>
      </c>
      <c r="G686" t="s">
        <v>40</v>
      </c>
      <c r="H686">
        <v>713</v>
      </c>
      <c r="I686">
        <v>792</v>
      </c>
      <c r="J686">
        <v>879</v>
      </c>
      <c r="K686">
        <v>1039</v>
      </c>
      <c r="L686" t="s">
        <v>37</v>
      </c>
      <c r="Q686" t="str">
        <f t="shared" si="21"/>
        <v>Ework Group ABB4.1 Enterprisearkitekt</v>
      </c>
      <c r="R686">
        <f ca="1">IFERROR(ROUNDUP(H686*Admin!$AE$4,0),"FKU")</f>
        <v>791</v>
      </c>
      <c r="S686">
        <f ca="1">IFERROR(ROUNDUP(I686*Admin!$AE$4,0),"FKU")</f>
        <v>879</v>
      </c>
      <c r="T686">
        <f ca="1">IFERROR(ROUNDUP(J686*Admin!$AE$4,0),"FKU")</f>
        <v>975</v>
      </c>
      <c r="U686">
        <f ca="1">IFERROR(ROUNDUP(K686*Admin!$AE$4,0),"FKU")</f>
        <v>1152</v>
      </c>
      <c r="V686" t="str">
        <f>IFERROR(ROUNDUP(L686*Avropsmottagare!$G$4,0),"FKU")</f>
        <v>FKU</v>
      </c>
      <c r="W686">
        <f t="shared" si="22"/>
        <v>0</v>
      </c>
    </row>
    <row r="687" spans="1:23" x14ac:dyDescent="0.35">
      <c r="A687" t="s">
        <v>61</v>
      </c>
      <c r="B687" t="s">
        <v>62</v>
      </c>
      <c r="C687" t="s">
        <v>2</v>
      </c>
      <c r="D687" t="s">
        <v>113</v>
      </c>
      <c r="G687" t="s">
        <v>41</v>
      </c>
      <c r="H687">
        <v>713</v>
      </c>
      <c r="I687">
        <v>792</v>
      </c>
      <c r="J687">
        <v>879</v>
      </c>
      <c r="K687">
        <v>1039</v>
      </c>
      <c r="L687" t="s">
        <v>37</v>
      </c>
      <c r="Q687" t="str">
        <f t="shared" si="21"/>
        <v>Ework Group ABB4.2 Verksamhetsarkitekt</v>
      </c>
      <c r="R687">
        <f ca="1">IFERROR(ROUNDUP(H687*Admin!$AE$4,0),"FKU")</f>
        <v>791</v>
      </c>
      <c r="S687">
        <f ca="1">IFERROR(ROUNDUP(I687*Admin!$AE$4,0),"FKU")</f>
        <v>879</v>
      </c>
      <c r="T687">
        <f ca="1">IFERROR(ROUNDUP(J687*Admin!$AE$4,0),"FKU")</f>
        <v>975</v>
      </c>
      <c r="U687">
        <f ca="1">IFERROR(ROUNDUP(K687*Admin!$AE$4,0),"FKU")</f>
        <v>1152</v>
      </c>
      <c r="V687" t="str">
        <f>IFERROR(ROUNDUP(L687*Avropsmottagare!$G$4,0),"FKU")</f>
        <v>FKU</v>
      </c>
      <c r="W687">
        <f t="shared" si="22"/>
        <v>0</v>
      </c>
    </row>
    <row r="688" spans="1:23" x14ac:dyDescent="0.35">
      <c r="A688" t="s">
        <v>61</v>
      </c>
      <c r="B688" t="s">
        <v>62</v>
      </c>
      <c r="C688" t="s">
        <v>2</v>
      </c>
      <c r="D688" t="s">
        <v>113</v>
      </c>
      <c r="G688" t="s">
        <v>42</v>
      </c>
      <c r="H688">
        <v>713</v>
      </c>
      <c r="I688">
        <v>792</v>
      </c>
      <c r="J688">
        <v>879</v>
      </c>
      <c r="K688">
        <v>1039</v>
      </c>
      <c r="L688" t="s">
        <v>37</v>
      </c>
      <c r="Q688" t="str">
        <f t="shared" si="21"/>
        <v>Ework Group ABB4.3 Lösningsarkitekt</v>
      </c>
      <c r="R688">
        <f ca="1">IFERROR(ROUNDUP(H688*Admin!$AE$4,0),"FKU")</f>
        <v>791</v>
      </c>
      <c r="S688">
        <f ca="1">IFERROR(ROUNDUP(I688*Admin!$AE$4,0),"FKU")</f>
        <v>879</v>
      </c>
      <c r="T688">
        <f ca="1">IFERROR(ROUNDUP(J688*Admin!$AE$4,0),"FKU")</f>
        <v>975</v>
      </c>
      <c r="U688">
        <f ca="1">IFERROR(ROUNDUP(K688*Admin!$AE$4,0),"FKU")</f>
        <v>1152</v>
      </c>
      <c r="V688" t="str">
        <f>IFERROR(ROUNDUP(L688*Avropsmottagare!$G$4,0),"FKU")</f>
        <v>FKU</v>
      </c>
      <c r="W688">
        <f t="shared" si="22"/>
        <v>0</v>
      </c>
    </row>
    <row r="689" spans="1:23" x14ac:dyDescent="0.35">
      <c r="A689" t="s">
        <v>61</v>
      </c>
      <c r="B689" t="s">
        <v>62</v>
      </c>
      <c r="C689" t="s">
        <v>2</v>
      </c>
      <c r="D689" t="s">
        <v>113</v>
      </c>
      <c r="G689" t="s">
        <v>43</v>
      </c>
      <c r="H689">
        <v>713</v>
      </c>
      <c r="I689">
        <v>792</v>
      </c>
      <c r="J689">
        <v>879</v>
      </c>
      <c r="K689">
        <v>1039</v>
      </c>
      <c r="L689" t="s">
        <v>37</v>
      </c>
      <c r="Q689" t="str">
        <f t="shared" si="21"/>
        <v>Ework Group ABB4.4 Mjukvaruarkitekt</v>
      </c>
      <c r="R689">
        <f ca="1">IFERROR(ROUNDUP(H689*Admin!$AE$4,0),"FKU")</f>
        <v>791</v>
      </c>
      <c r="S689">
        <f ca="1">IFERROR(ROUNDUP(I689*Admin!$AE$4,0),"FKU")</f>
        <v>879</v>
      </c>
      <c r="T689">
        <f ca="1">IFERROR(ROUNDUP(J689*Admin!$AE$4,0),"FKU")</f>
        <v>975</v>
      </c>
      <c r="U689">
        <f ca="1">IFERROR(ROUNDUP(K689*Admin!$AE$4,0),"FKU")</f>
        <v>1152</v>
      </c>
      <c r="V689" t="str">
        <f>IFERROR(ROUNDUP(L689*Avropsmottagare!$G$4,0),"FKU")</f>
        <v>FKU</v>
      </c>
      <c r="W689">
        <f t="shared" si="22"/>
        <v>0</v>
      </c>
    </row>
    <row r="690" spans="1:23" x14ac:dyDescent="0.35">
      <c r="A690" t="s">
        <v>61</v>
      </c>
      <c r="B690" t="s">
        <v>62</v>
      </c>
      <c r="C690" t="s">
        <v>2</v>
      </c>
      <c r="D690" t="s">
        <v>113</v>
      </c>
      <c r="G690" t="s">
        <v>44</v>
      </c>
      <c r="H690">
        <v>713</v>
      </c>
      <c r="I690">
        <v>792</v>
      </c>
      <c r="J690">
        <v>879</v>
      </c>
      <c r="K690">
        <v>1039</v>
      </c>
      <c r="L690" t="s">
        <v>37</v>
      </c>
      <c r="Q690" t="str">
        <f t="shared" si="21"/>
        <v>Ework Group ABB4.5 Infrastrukturarkitekt</v>
      </c>
      <c r="R690">
        <f ca="1">IFERROR(ROUNDUP(H690*Admin!$AE$4,0),"FKU")</f>
        <v>791</v>
      </c>
      <c r="S690">
        <f ca="1">IFERROR(ROUNDUP(I690*Admin!$AE$4,0),"FKU")</f>
        <v>879</v>
      </c>
      <c r="T690">
        <f ca="1">IFERROR(ROUNDUP(J690*Admin!$AE$4,0),"FKU")</f>
        <v>975</v>
      </c>
      <c r="U690">
        <f ca="1">IFERROR(ROUNDUP(K690*Admin!$AE$4,0),"FKU")</f>
        <v>1152</v>
      </c>
      <c r="V690" t="str">
        <f>IFERROR(ROUNDUP(L690*Avropsmottagare!$G$4,0),"FKU")</f>
        <v>FKU</v>
      </c>
      <c r="W690">
        <f t="shared" si="22"/>
        <v>0</v>
      </c>
    </row>
    <row r="691" spans="1:23" x14ac:dyDescent="0.35">
      <c r="A691" t="s">
        <v>61</v>
      </c>
      <c r="B691" t="s">
        <v>62</v>
      </c>
      <c r="C691" t="s">
        <v>2</v>
      </c>
      <c r="D691" t="s">
        <v>114</v>
      </c>
      <c r="G691" t="s">
        <v>14</v>
      </c>
      <c r="H691">
        <v>739</v>
      </c>
      <c r="I691">
        <v>821</v>
      </c>
      <c r="J691">
        <v>912</v>
      </c>
      <c r="K691">
        <v>1114</v>
      </c>
      <c r="L691" t="s">
        <v>37</v>
      </c>
      <c r="Q691" t="str">
        <f t="shared" si="21"/>
        <v>Ework Group ABB5.1 Säkerhetsstrateg/Säkerhetsanalytiker</v>
      </c>
      <c r="R691">
        <f ca="1">IFERROR(ROUNDUP(H691*Admin!$AE$4,0),"FKU")</f>
        <v>820</v>
      </c>
      <c r="S691">
        <f ca="1">IFERROR(ROUNDUP(I691*Admin!$AE$4,0),"FKU")</f>
        <v>911</v>
      </c>
      <c r="T691">
        <f ca="1">IFERROR(ROUNDUP(J691*Admin!$AE$4,0),"FKU")</f>
        <v>1012</v>
      </c>
      <c r="U691">
        <f ca="1">IFERROR(ROUNDUP(K691*Admin!$AE$4,0),"FKU")</f>
        <v>1236</v>
      </c>
      <c r="V691" t="str">
        <f>IFERROR(ROUNDUP(L691*Avropsmottagare!$G$4,0),"FKU")</f>
        <v>FKU</v>
      </c>
      <c r="W691">
        <f t="shared" si="22"/>
        <v>0</v>
      </c>
    </row>
    <row r="692" spans="1:23" x14ac:dyDescent="0.35">
      <c r="A692" t="s">
        <v>61</v>
      </c>
      <c r="B692" t="s">
        <v>62</v>
      </c>
      <c r="C692" t="s">
        <v>2</v>
      </c>
      <c r="D692" t="s">
        <v>114</v>
      </c>
      <c r="G692" t="s">
        <v>115</v>
      </c>
      <c r="H692">
        <v>739</v>
      </c>
      <c r="I692">
        <v>821</v>
      </c>
      <c r="J692">
        <v>912</v>
      </c>
      <c r="K692">
        <v>1114</v>
      </c>
      <c r="L692" t="s">
        <v>37</v>
      </c>
      <c r="Q692" t="str">
        <f t="shared" si="21"/>
        <v>Ework Group ABB5.2 Risk Manager</v>
      </c>
      <c r="R692">
        <f ca="1">IFERROR(ROUNDUP(H692*Admin!$AE$4,0),"FKU")</f>
        <v>820</v>
      </c>
      <c r="S692">
        <f ca="1">IFERROR(ROUNDUP(I692*Admin!$AE$4,0),"FKU")</f>
        <v>911</v>
      </c>
      <c r="T692">
        <f ca="1">IFERROR(ROUNDUP(J692*Admin!$AE$4,0),"FKU")</f>
        <v>1012</v>
      </c>
      <c r="U692">
        <f ca="1">IFERROR(ROUNDUP(K692*Admin!$AE$4,0),"FKU")</f>
        <v>1236</v>
      </c>
      <c r="V692" t="str">
        <f>IFERROR(ROUNDUP(L692*Avropsmottagare!$G$4,0),"FKU")</f>
        <v>FKU</v>
      </c>
      <c r="W692">
        <f t="shared" si="22"/>
        <v>0</v>
      </c>
    </row>
    <row r="693" spans="1:23" x14ac:dyDescent="0.35">
      <c r="A693" t="s">
        <v>61</v>
      </c>
      <c r="B693" t="s">
        <v>62</v>
      </c>
      <c r="C693" t="s">
        <v>2</v>
      </c>
      <c r="D693" t="s">
        <v>114</v>
      </c>
      <c r="G693" t="s">
        <v>15</v>
      </c>
      <c r="H693">
        <v>739</v>
      </c>
      <c r="I693">
        <v>821</v>
      </c>
      <c r="J693">
        <v>912</v>
      </c>
      <c r="K693">
        <v>1114</v>
      </c>
      <c r="L693" t="s">
        <v>37</v>
      </c>
      <c r="Q693" t="str">
        <f t="shared" si="21"/>
        <v>Ework Group ABB5.3 Säkerhetstekniker</v>
      </c>
      <c r="R693">
        <f ca="1">IFERROR(ROUNDUP(H693*Admin!$AE$4,0),"FKU")</f>
        <v>820</v>
      </c>
      <c r="S693">
        <f ca="1">IFERROR(ROUNDUP(I693*Admin!$AE$4,0),"FKU")</f>
        <v>911</v>
      </c>
      <c r="T693">
        <f ca="1">IFERROR(ROUNDUP(J693*Admin!$AE$4,0),"FKU")</f>
        <v>1012</v>
      </c>
      <c r="U693">
        <f ca="1">IFERROR(ROUNDUP(K693*Admin!$AE$4,0),"FKU")</f>
        <v>1236</v>
      </c>
      <c r="V693" t="str">
        <f>IFERROR(ROUNDUP(L693*Avropsmottagare!$G$4,0),"FKU")</f>
        <v>FKU</v>
      </c>
      <c r="W693">
        <f t="shared" si="22"/>
        <v>0</v>
      </c>
    </row>
    <row r="694" spans="1:23" x14ac:dyDescent="0.35">
      <c r="A694" t="s">
        <v>61</v>
      </c>
      <c r="B694" t="s">
        <v>62</v>
      </c>
      <c r="C694" t="s">
        <v>2</v>
      </c>
      <c r="D694" t="s">
        <v>116</v>
      </c>
      <c r="G694" t="s">
        <v>45</v>
      </c>
      <c r="H694">
        <v>667</v>
      </c>
      <c r="I694">
        <v>741</v>
      </c>
      <c r="J694">
        <v>823</v>
      </c>
      <c r="K694">
        <v>894</v>
      </c>
      <c r="L694" t="s">
        <v>37</v>
      </c>
      <c r="Q694" t="str">
        <f t="shared" si="21"/>
        <v>Ework Group ABB6.1 Webbstrateg</v>
      </c>
      <c r="R694">
        <f ca="1">IFERROR(ROUNDUP(H694*Admin!$AE$4,0),"FKU")</f>
        <v>740</v>
      </c>
      <c r="S694">
        <f ca="1">IFERROR(ROUNDUP(I694*Admin!$AE$4,0),"FKU")</f>
        <v>822</v>
      </c>
      <c r="T694">
        <f ca="1">IFERROR(ROUNDUP(J694*Admin!$AE$4,0),"FKU")</f>
        <v>913</v>
      </c>
      <c r="U694">
        <f ca="1">IFERROR(ROUNDUP(K694*Admin!$AE$4,0),"FKU")</f>
        <v>992</v>
      </c>
      <c r="V694" t="str">
        <f>IFERROR(ROUNDUP(L694*Avropsmottagare!$G$4,0),"FKU")</f>
        <v>FKU</v>
      </c>
      <c r="W694">
        <f t="shared" si="22"/>
        <v>0</v>
      </c>
    </row>
    <row r="695" spans="1:23" x14ac:dyDescent="0.35">
      <c r="A695" t="s">
        <v>61</v>
      </c>
      <c r="B695" t="s">
        <v>62</v>
      </c>
      <c r="C695" t="s">
        <v>2</v>
      </c>
      <c r="D695" t="s">
        <v>116</v>
      </c>
      <c r="G695" t="s">
        <v>117</v>
      </c>
      <c r="H695">
        <v>667</v>
      </c>
      <c r="I695">
        <v>741</v>
      </c>
      <c r="J695">
        <v>823</v>
      </c>
      <c r="K695">
        <v>894</v>
      </c>
      <c r="L695" t="s">
        <v>37</v>
      </c>
      <c r="Q695" t="str">
        <f t="shared" si="21"/>
        <v>Ework Group ABB6.2 Interaktionsdesigner/Tillgänglighetsexpert</v>
      </c>
      <c r="R695">
        <f ca="1">IFERROR(ROUNDUP(H695*Admin!$AE$4,0),"FKU")</f>
        <v>740</v>
      </c>
      <c r="S695">
        <f ca="1">IFERROR(ROUNDUP(I695*Admin!$AE$4,0),"FKU")</f>
        <v>822</v>
      </c>
      <c r="T695">
        <f ca="1">IFERROR(ROUNDUP(J695*Admin!$AE$4,0),"FKU")</f>
        <v>913</v>
      </c>
      <c r="U695">
        <f ca="1">IFERROR(ROUNDUP(K695*Admin!$AE$4,0),"FKU")</f>
        <v>992</v>
      </c>
      <c r="V695" t="str">
        <f>IFERROR(ROUNDUP(L695*Avropsmottagare!$G$4,0),"FKU")</f>
        <v>FKU</v>
      </c>
      <c r="W695">
        <f t="shared" si="22"/>
        <v>0</v>
      </c>
    </row>
    <row r="696" spans="1:23" x14ac:dyDescent="0.35">
      <c r="A696" t="s">
        <v>61</v>
      </c>
      <c r="B696" t="s">
        <v>62</v>
      </c>
      <c r="C696" t="s">
        <v>2</v>
      </c>
      <c r="D696" t="s">
        <v>116</v>
      </c>
      <c r="G696" t="s">
        <v>16</v>
      </c>
      <c r="H696">
        <v>667</v>
      </c>
      <c r="I696">
        <v>741</v>
      </c>
      <c r="J696">
        <v>823</v>
      </c>
      <c r="K696">
        <v>894</v>
      </c>
      <c r="L696" t="s">
        <v>37</v>
      </c>
      <c r="Q696" t="str">
        <f t="shared" si="21"/>
        <v>Ework Group ABB6.3 Grafisk formgivare</v>
      </c>
      <c r="R696">
        <f ca="1">IFERROR(ROUNDUP(H696*Admin!$AE$4,0),"FKU")</f>
        <v>740</v>
      </c>
      <c r="S696">
        <f ca="1">IFERROR(ROUNDUP(I696*Admin!$AE$4,0),"FKU")</f>
        <v>822</v>
      </c>
      <c r="T696">
        <f ca="1">IFERROR(ROUNDUP(J696*Admin!$AE$4,0),"FKU")</f>
        <v>913</v>
      </c>
      <c r="U696">
        <f ca="1">IFERROR(ROUNDUP(K696*Admin!$AE$4,0),"FKU")</f>
        <v>992</v>
      </c>
      <c r="V696" t="str">
        <f>IFERROR(ROUNDUP(L696*Avropsmottagare!$G$4,0),"FKU")</f>
        <v>FKU</v>
      </c>
      <c r="W696">
        <f t="shared" si="22"/>
        <v>0</v>
      </c>
    </row>
    <row r="697" spans="1:23" x14ac:dyDescent="0.35">
      <c r="A697" t="s">
        <v>61</v>
      </c>
      <c r="B697" t="s">
        <v>62</v>
      </c>
      <c r="C697" t="s">
        <v>2</v>
      </c>
      <c r="D697" t="s">
        <v>46</v>
      </c>
      <c r="G697" t="s">
        <v>47</v>
      </c>
      <c r="H697">
        <v>272</v>
      </c>
      <c r="I697">
        <v>302</v>
      </c>
      <c r="J697">
        <v>401</v>
      </c>
      <c r="K697">
        <v>499</v>
      </c>
      <c r="L697" t="s">
        <v>37</v>
      </c>
      <c r="Q697" t="str">
        <f t="shared" si="21"/>
        <v>Ework Group ABB7.1 Teknikstöd – på plats</v>
      </c>
      <c r="R697">
        <f ca="1">IFERROR(ROUNDUP(H697*Admin!$AE$4,0),"FKU")</f>
        <v>302</v>
      </c>
      <c r="S697">
        <f ca="1">IFERROR(ROUNDUP(I697*Admin!$AE$4,0),"FKU")</f>
        <v>335</v>
      </c>
      <c r="T697">
        <f ca="1">IFERROR(ROUNDUP(J697*Admin!$AE$4,0),"FKU")</f>
        <v>445</v>
      </c>
      <c r="U697">
        <f ca="1">IFERROR(ROUNDUP(K697*Admin!$AE$4,0),"FKU")</f>
        <v>554</v>
      </c>
      <c r="V697" t="str">
        <f>IFERROR(ROUNDUP(L697*Avropsmottagare!$G$4,0),"FKU")</f>
        <v>FKU</v>
      </c>
      <c r="W697">
        <f t="shared" si="22"/>
        <v>0</v>
      </c>
    </row>
    <row r="698" spans="1:23" x14ac:dyDescent="0.35">
      <c r="A698" t="s">
        <v>61</v>
      </c>
      <c r="B698" t="s">
        <v>62</v>
      </c>
      <c r="C698" t="s">
        <v>3</v>
      </c>
      <c r="D698" t="s">
        <v>36</v>
      </c>
      <c r="G698" t="s">
        <v>9</v>
      </c>
      <c r="H698">
        <v>696</v>
      </c>
      <c r="I698">
        <v>773</v>
      </c>
      <c r="J698">
        <v>858</v>
      </c>
      <c r="K698">
        <v>955</v>
      </c>
      <c r="L698" t="s">
        <v>37</v>
      </c>
      <c r="Q698" t="str">
        <f t="shared" si="21"/>
        <v>Ework Group ABC1.1 IT- eller Digitaliseringsstrateg</v>
      </c>
      <c r="R698">
        <f ca="1">IFERROR(ROUNDUP(H698*Admin!$AE$4,0),"FKU")</f>
        <v>772</v>
      </c>
      <c r="S698">
        <f ca="1">IFERROR(ROUNDUP(I698*Admin!$AE$4,0),"FKU")</f>
        <v>857</v>
      </c>
      <c r="T698">
        <f ca="1">IFERROR(ROUNDUP(J698*Admin!$AE$4,0),"FKU")</f>
        <v>952</v>
      </c>
      <c r="U698">
        <f ca="1">IFERROR(ROUNDUP(K698*Admin!$AE$4,0),"FKU")</f>
        <v>1059</v>
      </c>
      <c r="V698" t="str">
        <f>IFERROR(ROUNDUP(L698*Avropsmottagare!$G$4,0),"FKU")</f>
        <v>FKU</v>
      </c>
      <c r="W698">
        <f t="shared" si="22"/>
        <v>0</v>
      </c>
    </row>
    <row r="699" spans="1:23" x14ac:dyDescent="0.35">
      <c r="A699" t="s">
        <v>61</v>
      </c>
      <c r="B699" t="s">
        <v>62</v>
      </c>
      <c r="C699" t="s">
        <v>3</v>
      </c>
      <c r="D699" t="s">
        <v>36</v>
      </c>
      <c r="G699" t="s">
        <v>106</v>
      </c>
      <c r="H699">
        <v>696</v>
      </c>
      <c r="I699">
        <v>773</v>
      </c>
      <c r="J699">
        <v>858</v>
      </c>
      <c r="K699">
        <v>955</v>
      </c>
      <c r="L699" t="s">
        <v>37</v>
      </c>
      <c r="Q699" t="str">
        <f t="shared" si="21"/>
        <v>Ework Group ABC1.2 Modelleringsledare/Kravanalytiker</v>
      </c>
      <c r="R699">
        <f ca="1">IFERROR(ROUNDUP(H699*Admin!$AE$4,0),"FKU")</f>
        <v>772</v>
      </c>
      <c r="S699">
        <f ca="1">IFERROR(ROUNDUP(I699*Admin!$AE$4,0),"FKU")</f>
        <v>857</v>
      </c>
      <c r="T699">
        <f ca="1">IFERROR(ROUNDUP(J699*Admin!$AE$4,0),"FKU")</f>
        <v>952</v>
      </c>
      <c r="U699">
        <f ca="1">IFERROR(ROUNDUP(K699*Admin!$AE$4,0),"FKU")</f>
        <v>1059</v>
      </c>
      <c r="V699" t="str">
        <f>IFERROR(ROUNDUP(L699*Avropsmottagare!$G$4,0),"FKU")</f>
        <v>FKU</v>
      </c>
      <c r="W699">
        <f t="shared" si="22"/>
        <v>0</v>
      </c>
    </row>
    <row r="700" spans="1:23" x14ac:dyDescent="0.35">
      <c r="A700" t="s">
        <v>61</v>
      </c>
      <c r="B700" t="s">
        <v>62</v>
      </c>
      <c r="C700" t="s">
        <v>3</v>
      </c>
      <c r="D700" t="s">
        <v>36</v>
      </c>
      <c r="G700" t="s">
        <v>107</v>
      </c>
      <c r="H700">
        <v>696</v>
      </c>
      <c r="I700">
        <v>773</v>
      </c>
      <c r="J700">
        <v>858</v>
      </c>
      <c r="K700">
        <v>955</v>
      </c>
      <c r="L700" t="s">
        <v>37</v>
      </c>
      <c r="Q700" t="str">
        <f t="shared" si="21"/>
        <v>Ework Group ABC1.3 Metodstöd</v>
      </c>
      <c r="R700">
        <f ca="1">IFERROR(ROUNDUP(H700*Admin!$AE$4,0),"FKU")</f>
        <v>772</v>
      </c>
      <c r="S700">
        <f ca="1">IFERROR(ROUNDUP(I700*Admin!$AE$4,0),"FKU")</f>
        <v>857</v>
      </c>
      <c r="T700">
        <f ca="1">IFERROR(ROUNDUP(J700*Admin!$AE$4,0),"FKU")</f>
        <v>952</v>
      </c>
      <c r="U700">
        <f ca="1">IFERROR(ROUNDUP(K700*Admin!$AE$4,0),"FKU")</f>
        <v>1059</v>
      </c>
      <c r="V700" t="str">
        <f>IFERROR(ROUNDUP(L700*Avropsmottagare!$G$4,0),"FKU")</f>
        <v>FKU</v>
      </c>
      <c r="W700">
        <f t="shared" si="22"/>
        <v>0</v>
      </c>
    </row>
    <row r="701" spans="1:23" x14ac:dyDescent="0.35">
      <c r="A701" t="s">
        <v>61</v>
      </c>
      <c r="B701" t="s">
        <v>62</v>
      </c>
      <c r="C701" t="s">
        <v>3</v>
      </c>
      <c r="D701" t="s">
        <v>36</v>
      </c>
      <c r="G701" t="s">
        <v>108</v>
      </c>
      <c r="H701">
        <v>696</v>
      </c>
      <c r="I701">
        <v>773</v>
      </c>
      <c r="J701">
        <v>858</v>
      </c>
      <c r="K701">
        <v>955</v>
      </c>
      <c r="L701" t="s">
        <v>37</v>
      </c>
      <c r="Q701" t="str">
        <f t="shared" si="21"/>
        <v>Ework Group ABC1.4 Hållbarhetsstrateg inom IT</v>
      </c>
      <c r="R701">
        <f ca="1">IFERROR(ROUNDUP(H701*Admin!$AE$4,0),"FKU")</f>
        <v>772</v>
      </c>
      <c r="S701">
        <f ca="1">IFERROR(ROUNDUP(I701*Admin!$AE$4,0),"FKU")</f>
        <v>857</v>
      </c>
      <c r="T701">
        <f ca="1">IFERROR(ROUNDUP(J701*Admin!$AE$4,0),"FKU")</f>
        <v>952</v>
      </c>
      <c r="U701">
        <f ca="1">IFERROR(ROUNDUP(K701*Admin!$AE$4,0),"FKU")</f>
        <v>1059</v>
      </c>
      <c r="V701" t="str">
        <f>IFERROR(ROUNDUP(L701*Avropsmottagare!$G$4,0),"FKU")</f>
        <v>FKU</v>
      </c>
      <c r="W701">
        <f t="shared" si="22"/>
        <v>0</v>
      </c>
    </row>
    <row r="702" spans="1:23" x14ac:dyDescent="0.35">
      <c r="A702" t="s">
        <v>61</v>
      </c>
      <c r="B702" t="s">
        <v>62</v>
      </c>
      <c r="C702" t="s">
        <v>3</v>
      </c>
      <c r="D702" t="s">
        <v>38</v>
      </c>
      <c r="G702" t="s">
        <v>10</v>
      </c>
      <c r="H702">
        <v>660</v>
      </c>
      <c r="I702">
        <v>733</v>
      </c>
      <c r="J702">
        <v>814</v>
      </c>
      <c r="K702">
        <v>998</v>
      </c>
      <c r="L702" t="s">
        <v>37</v>
      </c>
      <c r="Q702" t="str">
        <f t="shared" si="21"/>
        <v>Ework Group ABC2.1 Projektledare</v>
      </c>
      <c r="R702">
        <f ca="1">IFERROR(ROUNDUP(H702*Admin!$AE$4,0),"FKU")</f>
        <v>732</v>
      </c>
      <c r="S702">
        <f ca="1">IFERROR(ROUNDUP(I702*Admin!$AE$4,0),"FKU")</f>
        <v>813</v>
      </c>
      <c r="T702">
        <f ca="1">IFERROR(ROUNDUP(J702*Admin!$AE$4,0),"FKU")</f>
        <v>903</v>
      </c>
      <c r="U702">
        <f ca="1">IFERROR(ROUNDUP(K702*Admin!$AE$4,0),"FKU")</f>
        <v>1107</v>
      </c>
      <c r="V702" t="str">
        <f>IFERROR(ROUNDUP(L702*Avropsmottagare!$G$4,0),"FKU")</f>
        <v>FKU</v>
      </c>
      <c r="W702">
        <f t="shared" si="22"/>
        <v>0</v>
      </c>
    </row>
    <row r="703" spans="1:23" x14ac:dyDescent="0.35">
      <c r="A703" t="s">
        <v>61</v>
      </c>
      <c r="B703" t="s">
        <v>62</v>
      </c>
      <c r="C703" t="s">
        <v>3</v>
      </c>
      <c r="D703" t="s">
        <v>38</v>
      </c>
      <c r="G703" t="s">
        <v>11</v>
      </c>
      <c r="H703">
        <v>660</v>
      </c>
      <c r="I703">
        <v>733</v>
      </c>
      <c r="J703">
        <v>814</v>
      </c>
      <c r="K703">
        <v>998</v>
      </c>
      <c r="L703" t="s">
        <v>37</v>
      </c>
      <c r="Q703" t="str">
        <f t="shared" si="21"/>
        <v>Ework Group ABC2.2 Teknisk projektledare</v>
      </c>
      <c r="R703">
        <f ca="1">IFERROR(ROUNDUP(H703*Admin!$AE$4,0),"FKU")</f>
        <v>732</v>
      </c>
      <c r="S703">
        <f ca="1">IFERROR(ROUNDUP(I703*Admin!$AE$4,0),"FKU")</f>
        <v>813</v>
      </c>
      <c r="T703">
        <f ca="1">IFERROR(ROUNDUP(J703*Admin!$AE$4,0),"FKU")</f>
        <v>903</v>
      </c>
      <c r="U703">
        <f ca="1">IFERROR(ROUNDUP(K703*Admin!$AE$4,0),"FKU")</f>
        <v>1107</v>
      </c>
      <c r="V703" t="str">
        <f>IFERROR(ROUNDUP(L703*Avropsmottagare!$G$4,0),"FKU")</f>
        <v>FKU</v>
      </c>
      <c r="W703">
        <f t="shared" si="22"/>
        <v>0</v>
      </c>
    </row>
    <row r="704" spans="1:23" x14ac:dyDescent="0.35">
      <c r="A704" t="s">
        <v>61</v>
      </c>
      <c r="B704" t="s">
        <v>62</v>
      </c>
      <c r="C704" t="s">
        <v>3</v>
      </c>
      <c r="D704" t="s">
        <v>38</v>
      </c>
      <c r="G704" t="s">
        <v>109</v>
      </c>
      <c r="H704">
        <v>660</v>
      </c>
      <c r="I704">
        <v>733</v>
      </c>
      <c r="J704">
        <v>814</v>
      </c>
      <c r="K704">
        <v>998</v>
      </c>
      <c r="L704" t="s">
        <v>37</v>
      </c>
      <c r="Q704" t="str">
        <f t="shared" si="21"/>
        <v>Ework Group ABC2.3 Förändringsledare</v>
      </c>
      <c r="R704">
        <f ca="1">IFERROR(ROUNDUP(H704*Admin!$AE$4,0),"FKU")</f>
        <v>732</v>
      </c>
      <c r="S704">
        <f ca="1">IFERROR(ROUNDUP(I704*Admin!$AE$4,0),"FKU")</f>
        <v>813</v>
      </c>
      <c r="T704">
        <f ca="1">IFERROR(ROUNDUP(J704*Admin!$AE$4,0),"FKU")</f>
        <v>903</v>
      </c>
      <c r="U704">
        <f ca="1">IFERROR(ROUNDUP(K704*Admin!$AE$4,0),"FKU")</f>
        <v>1107</v>
      </c>
      <c r="V704" t="str">
        <f>IFERROR(ROUNDUP(L704*Avropsmottagare!$G$4,0),"FKU")</f>
        <v>FKU</v>
      </c>
      <c r="W704">
        <f t="shared" si="22"/>
        <v>0</v>
      </c>
    </row>
    <row r="705" spans="1:23" x14ac:dyDescent="0.35">
      <c r="A705" t="s">
        <v>61</v>
      </c>
      <c r="B705" t="s">
        <v>62</v>
      </c>
      <c r="C705" t="s">
        <v>3</v>
      </c>
      <c r="D705" t="s">
        <v>38</v>
      </c>
      <c r="G705" t="s">
        <v>110</v>
      </c>
      <c r="H705">
        <v>660</v>
      </c>
      <c r="I705">
        <v>733</v>
      </c>
      <c r="J705">
        <v>814</v>
      </c>
      <c r="K705">
        <v>998</v>
      </c>
      <c r="L705" t="s">
        <v>37</v>
      </c>
      <c r="Q705" t="str">
        <f t="shared" si="21"/>
        <v>Ework Group ABC2.4 IT-controller/Compliance manager</v>
      </c>
      <c r="R705">
        <f ca="1">IFERROR(ROUNDUP(H705*Admin!$AE$4,0),"FKU")</f>
        <v>732</v>
      </c>
      <c r="S705">
        <f ca="1">IFERROR(ROUNDUP(I705*Admin!$AE$4,0),"FKU")</f>
        <v>813</v>
      </c>
      <c r="T705">
        <f ca="1">IFERROR(ROUNDUP(J705*Admin!$AE$4,0),"FKU")</f>
        <v>903</v>
      </c>
      <c r="U705">
        <f ca="1">IFERROR(ROUNDUP(K705*Admin!$AE$4,0),"FKU")</f>
        <v>1107</v>
      </c>
      <c r="V705" t="str">
        <f>IFERROR(ROUNDUP(L705*Avropsmottagare!$G$4,0),"FKU")</f>
        <v>FKU</v>
      </c>
      <c r="W705">
        <f t="shared" si="22"/>
        <v>0</v>
      </c>
    </row>
    <row r="706" spans="1:23" x14ac:dyDescent="0.35">
      <c r="A706" t="s">
        <v>61</v>
      </c>
      <c r="B706" t="s">
        <v>62</v>
      </c>
      <c r="C706" t="s">
        <v>3</v>
      </c>
      <c r="D706" t="s">
        <v>39</v>
      </c>
      <c r="G706" t="s">
        <v>111</v>
      </c>
      <c r="H706">
        <v>731</v>
      </c>
      <c r="I706">
        <v>812</v>
      </c>
      <c r="J706">
        <v>902</v>
      </c>
      <c r="K706">
        <v>1012</v>
      </c>
      <c r="L706" t="s">
        <v>37</v>
      </c>
      <c r="Q706" t="str">
        <f t="shared" si="21"/>
        <v>Ework Group ABC3.1 Systemutvecklare/Systemintegratör</v>
      </c>
      <c r="R706">
        <f ca="1">IFERROR(ROUNDUP(H706*Admin!$AE$4,0),"FKU")</f>
        <v>811</v>
      </c>
      <c r="S706">
        <f ca="1">IFERROR(ROUNDUP(I706*Admin!$AE$4,0),"FKU")</f>
        <v>901</v>
      </c>
      <c r="T706">
        <f ca="1">IFERROR(ROUNDUP(J706*Admin!$AE$4,0),"FKU")</f>
        <v>1001</v>
      </c>
      <c r="U706">
        <f ca="1">IFERROR(ROUNDUP(K706*Admin!$AE$4,0),"FKU")</f>
        <v>1122</v>
      </c>
      <c r="V706" t="str">
        <f>IFERROR(ROUNDUP(L706*Avropsmottagare!$G$4,0),"FKU")</f>
        <v>FKU</v>
      </c>
      <c r="W706">
        <f t="shared" si="22"/>
        <v>0</v>
      </c>
    </row>
    <row r="707" spans="1:23" x14ac:dyDescent="0.35">
      <c r="A707" t="s">
        <v>61</v>
      </c>
      <c r="B707" t="s">
        <v>62</v>
      </c>
      <c r="C707" t="s">
        <v>3</v>
      </c>
      <c r="D707" t="s">
        <v>39</v>
      </c>
      <c r="G707" t="s">
        <v>112</v>
      </c>
      <c r="H707">
        <v>731</v>
      </c>
      <c r="I707">
        <v>812</v>
      </c>
      <c r="J707">
        <v>902</v>
      </c>
      <c r="K707">
        <v>1012</v>
      </c>
      <c r="L707" t="s">
        <v>37</v>
      </c>
      <c r="Q707" t="str">
        <f t="shared" ref="Q707:Q770" si="23">$A707&amp;$C707&amp;$G707</f>
        <v>Ework Group ABC3.2 Systemförvaltare</v>
      </c>
      <c r="R707">
        <f ca="1">IFERROR(ROUNDUP(H707*Admin!$AE$4,0),"FKU")</f>
        <v>811</v>
      </c>
      <c r="S707">
        <f ca="1">IFERROR(ROUNDUP(I707*Admin!$AE$4,0),"FKU")</f>
        <v>901</v>
      </c>
      <c r="T707">
        <f ca="1">IFERROR(ROUNDUP(J707*Admin!$AE$4,0),"FKU")</f>
        <v>1001</v>
      </c>
      <c r="U707">
        <f ca="1">IFERROR(ROUNDUP(K707*Admin!$AE$4,0),"FKU")</f>
        <v>1122</v>
      </c>
      <c r="V707" t="str">
        <f>IFERROR(ROUNDUP(L707*Avropsmottagare!$G$4,0),"FKU")</f>
        <v>FKU</v>
      </c>
      <c r="W707">
        <f t="shared" ref="W707:W770" si="24">M707/1000000</f>
        <v>0</v>
      </c>
    </row>
    <row r="708" spans="1:23" x14ac:dyDescent="0.35">
      <c r="A708" t="s">
        <v>61</v>
      </c>
      <c r="B708" t="s">
        <v>62</v>
      </c>
      <c r="C708" t="s">
        <v>3</v>
      </c>
      <c r="D708" t="s">
        <v>39</v>
      </c>
      <c r="G708" t="s">
        <v>12</v>
      </c>
      <c r="H708">
        <v>731</v>
      </c>
      <c r="I708">
        <v>812</v>
      </c>
      <c r="J708">
        <v>902</v>
      </c>
      <c r="K708">
        <v>1012</v>
      </c>
      <c r="L708" t="s">
        <v>37</v>
      </c>
      <c r="Q708" t="str">
        <f t="shared" si="23"/>
        <v>Ework Group ABC3.3 Tekniker</v>
      </c>
      <c r="R708">
        <f ca="1">IFERROR(ROUNDUP(H708*Admin!$AE$4,0),"FKU")</f>
        <v>811</v>
      </c>
      <c r="S708">
        <f ca="1">IFERROR(ROUNDUP(I708*Admin!$AE$4,0),"FKU")</f>
        <v>901</v>
      </c>
      <c r="T708">
        <f ca="1">IFERROR(ROUNDUP(J708*Admin!$AE$4,0),"FKU")</f>
        <v>1001</v>
      </c>
      <c r="U708">
        <f ca="1">IFERROR(ROUNDUP(K708*Admin!$AE$4,0),"FKU")</f>
        <v>1122</v>
      </c>
      <c r="V708" t="str">
        <f>IFERROR(ROUNDUP(L708*Avropsmottagare!$G$4,0),"FKU")</f>
        <v>FKU</v>
      </c>
      <c r="W708">
        <f t="shared" si="24"/>
        <v>0</v>
      </c>
    </row>
    <row r="709" spans="1:23" x14ac:dyDescent="0.35">
      <c r="A709" t="s">
        <v>61</v>
      </c>
      <c r="B709" t="s">
        <v>62</v>
      </c>
      <c r="C709" t="s">
        <v>3</v>
      </c>
      <c r="D709" t="s">
        <v>39</v>
      </c>
      <c r="G709" t="s">
        <v>13</v>
      </c>
      <c r="H709">
        <v>731</v>
      </c>
      <c r="I709">
        <v>812</v>
      </c>
      <c r="J709">
        <v>902</v>
      </c>
      <c r="K709">
        <v>1012</v>
      </c>
      <c r="L709" t="s">
        <v>37</v>
      </c>
      <c r="Q709" t="str">
        <f t="shared" si="23"/>
        <v>Ework Group ABC3.4 Testare</v>
      </c>
      <c r="R709">
        <f ca="1">IFERROR(ROUNDUP(H709*Admin!$AE$4,0),"FKU")</f>
        <v>811</v>
      </c>
      <c r="S709">
        <f ca="1">IFERROR(ROUNDUP(I709*Admin!$AE$4,0),"FKU")</f>
        <v>901</v>
      </c>
      <c r="T709">
        <f ca="1">IFERROR(ROUNDUP(J709*Admin!$AE$4,0),"FKU")</f>
        <v>1001</v>
      </c>
      <c r="U709">
        <f ca="1">IFERROR(ROUNDUP(K709*Admin!$AE$4,0),"FKU")</f>
        <v>1122</v>
      </c>
      <c r="V709" t="str">
        <f>IFERROR(ROUNDUP(L709*Avropsmottagare!$G$4,0),"FKU")</f>
        <v>FKU</v>
      </c>
      <c r="W709">
        <f t="shared" si="24"/>
        <v>0</v>
      </c>
    </row>
    <row r="710" spans="1:23" x14ac:dyDescent="0.35">
      <c r="A710" t="s">
        <v>61</v>
      </c>
      <c r="B710" t="s">
        <v>62</v>
      </c>
      <c r="C710" t="s">
        <v>3</v>
      </c>
      <c r="D710" t="s">
        <v>113</v>
      </c>
      <c r="G710" t="s">
        <v>40</v>
      </c>
      <c r="H710">
        <v>713</v>
      </c>
      <c r="I710">
        <v>792</v>
      </c>
      <c r="J710">
        <v>879</v>
      </c>
      <c r="K710">
        <v>1039</v>
      </c>
      <c r="L710" t="s">
        <v>37</v>
      </c>
      <c r="Q710" t="str">
        <f t="shared" si="23"/>
        <v>Ework Group ABC4.1 Enterprisearkitekt</v>
      </c>
      <c r="R710">
        <f ca="1">IFERROR(ROUNDUP(H710*Admin!$AE$4,0),"FKU")</f>
        <v>791</v>
      </c>
      <c r="S710">
        <f ca="1">IFERROR(ROUNDUP(I710*Admin!$AE$4,0),"FKU")</f>
        <v>879</v>
      </c>
      <c r="T710">
        <f ca="1">IFERROR(ROUNDUP(J710*Admin!$AE$4,0),"FKU")</f>
        <v>975</v>
      </c>
      <c r="U710">
        <f ca="1">IFERROR(ROUNDUP(K710*Admin!$AE$4,0),"FKU")</f>
        <v>1152</v>
      </c>
      <c r="V710" t="str">
        <f>IFERROR(ROUNDUP(L710*Avropsmottagare!$G$4,0),"FKU")</f>
        <v>FKU</v>
      </c>
      <c r="W710">
        <f t="shared" si="24"/>
        <v>0</v>
      </c>
    </row>
    <row r="711" spans="1:23" x14ac:dyDescent="0.35">
      <c r="A711" t="s">
        <v>61</v>
      </c>
      <c r="B711" t="s">
        <v>62</v>
      </c>
      <c r="C711" t="s">
        <v>3</v>
      </c>
      <c r="D711" t="s">
        <v>113</v>
      </c>
      <c r="G711" t="s">
        <v>41</v>
      </c>
      <c r="H711">
        <v>713</v>
      </c>
      <c r="I711">
        <v>792</v>
      </c>
      <c r="J711">
        <v>879</v>
      </c>
      <c r="K711">
        <v>1039</v>
      </c>
      <c r="L711" t="s">
        <v>37</v>
      </c>
      <c r="Q711" t="str">
        <f t="shared" si="23"/>
        <v>Ework Group ABC4.2 Verksamhetsarkitekt</v>
      </c>
      <c r="R711">
        <f ca="1">IFERROR(ROUNDUP(H711*Admin!$AE$4,0),"FKU")</f>
        <v>791</v>
      </c>
      <c r="S711">
        <f ca="1">IFERROR(ROUNDUP(I711*Admin!$AE$4,0),"FKU")</f>
        <v>879</v>
      </c>
      <c r="T711">
        <f ca="1">IFERROR(ROUNDUP(J711*Admin!$AE$4,0),"FKU")</f>
        <v>975</v>
      </c>
      <c r="U711">
        <f ca="1">IFERROR(ROUNDUP(K711*Admin!$AE$4,0),"FKU")</f>
        <v>1152</v>
      </c>
      <c r="V711" t="str">
        <f>IFERROR(ROUNDUP(L711*Avropsmottagare!$G$4,0),"FKU")</f>
        <v>FKU</v>
      </c>
      <c r="W711">
        <f t="shared" si="24"/>
        <v>0</v>
      </c>
    </row>
    <row r="712" spans="1:23" x14ac:dyDescent="0.35">
      <c r="A712" t="s">
        <v>61</v>
      </c>
      <c r="B712" t="s">
        <v>62</v>
      </c>
      <c r="C712" t="s">
        <v>3</v>
      </c>
      <c r="D712" t="s">
        <v>113</v>
      </c>
      <c r="G712" t="s">
        <v>42</v>
      </c>
      <c r="H712">
        <v>713</v>
      </c>
      <c r="I712">
        <v>792</v>
      </c>
      <c r="J712">
        <v>879</v>
      </c>
      <c r="K712">
        <v>1039</v>
      </c>
      <c r="L712" t="s">
        <v>37</v>
      </c>
      <c r="Q712" t="str">
        <f t="shared" si="23"/>
        <v>Ework Group ABC4.3 Lösningsarkitekt</v>
      </c>
      <c r="R712">
        <f ca="1">IFERROR(ROUNDUP(H712*Admin!$AE$4,0),"FKU")</f>
        <v>791</v>
      </c>
      <c r="S712">
        <f ca="1">IFERROR(ROUNDUP(I712*Admin!$AE$4,0),"FKU")</f>
        <v>879</v>
      </c>
      <c r="T712">
        <f ca="1">IFERROR(ROUNDUP(J712*Admin!$AE$4,0),"FKU")</f>
        <v>975</v>
      </c>
      <c r="U712">
        <f ca="1">IFERROR(ROUNDUP(K712*Admin!$AE$4,0),"FKU")</f>
        <v>1152</v>
      </c>
      <c r="V712" t="str">
        <f>IFERROR(ROUNDUP(L712*Avropsmottagare!$G$4,0),"FKU")</f>
        <v>FKU</v>
      </c>
      <c r="W712">
        <f t="shared" si="24"/>
        <v>0</v>
      </c>
    </row>
    <row r="713" spans="1:23" x14ac:dyDescent="0.35">
      <c r="A713" t="s">
        <v>61</v>
      </c>
      <c r="B713" t="s">
        <v>62</v>
      </c>
      <c r="C713" t="s">
        <v>3</v>
      </c>
      <c r="D713" t="s">
        <v>113</v>
      </c>
      <c r="G713" t="s">
        <v>43</v>
      </c>
      <c r="H713">
        <v>713</v>
      </c>
      <c r="I713">
        <v>792</v>
      </c>
      <c r="J713">
        <v>879</v>
      </c>
      <c r="K713">
        <v>1039</v>
      </c>
      <c r="L713" t="s">
        <v>37</v>
      </c>
      <c r="Q713" t="str">
        <f t="shared" si="23"/>
        <v>Ework Group ABC4.4 Mjukvaruarkitekt</v>
      </c>
      <c r="R713">
        <f ca="1">IFERROR(ROUNDUP(H713*Admin!$AE$4,0),"FKU")</f>
        <v>791</v>
      </c>
      <c r="S713">
        <f ca="1">IFERROR(ROUNDUP(I713*Admin!$AE$4,0),"FKU")</f>
        <v>879</v>
      </c>
      <c r="T713">
        <f ca="1">IFERROR(ROUNDUP(J713*Admin!$AE$4,0),"FKU")</f>
        <v>975</v>
      </c>
      <c r="U713">
        <f ca="1">IFERROR(ROUNDUP(K713*Admin!$AE$4,0),"FKU")</f>
        <v>1152</v>
      </c>
      <c r="V713" t="str">
        <f>IFERROR(ROUNDUP(L713*Avropsmottagare!$G$4,0),"FKU")</f>
        <v>FKU</v>
      </c>
      <c r="W713">
        <f t="shared" si="24"/>
        <v>0</v>
      </c>
    </row>
    <row r="714" spans="1:23" x14ac:dyDescent="0.35">
      <c r="A714" t="s">
        <v>61</v>
      </c>
      <c r="B714" t="s">
        <v>62</v>
      </c>
      <c r="C714" t="s">
        <v>3</v>
      </c>
      <c r="D714" t="s">
        <v>113</v>
      </c>
      <c r="G714" t="s">
        <v>44</v>
      </c>
      <c r="H714">
        <v>713</v>
      </c>
      <c r="I714">
        <v>792</v>
      </c>
      <c r="J714">
        <v>879</v>
      </c>
      <c r="K714">
        <v>1039</v>
      </c>
      <c r="L714" t="s">
        <v>37</v>
      </c>
      <c r="Q714" t="str">
        <f t="shared" si="23"/>
        <v>Ework Group ABC4.5 Infrastrukturarkitekt</v>
      </c>
      <c r="R714">
        <f ca="1">IFERROR(ROUNDUP(H714*Admin!$AE$4,0),"FKU")</f>
        <v>791</v>
      </c>
      <c r="S714">
        <f ca="1">IFERROR(ROUNDUP(I714*Admin!$AE$4,0),"FKU")</f>
        <v>879</v>
      </c>
      <c r="T714">
        <f ca="1">IFERROR(ROUNDUP(J714*Admin!$AE$4,0),"FKU")</f>
        <v>975</v>
      </c>
      <c r="U714">
        <f ca="1">IFERROR(ROUNDUP(K714*Admin!$AE$4,0),"FKU")</f>
        <v>1152</v>
      </c>
      <c r="V714" t="str">
        <f>IFERROR(ROUNDUP(L714*Avropsmottagare!$G$4,0),"FKU")</f>
        <v>FKU</v>
      </c>
      <c r="W714">
        <f t="shared" si="24"/>
        <v>0</v>
      </c>
    </row>
    <row r="715" spans="1:23" x14ac:dyDescent="0.35">
      <c r="A715" t="s">
        <v>61</v>
      </c>
      <c r="B715" t="s">
        <v>62</v>
      </c>
      <c r="C715" t="s">
        <v>3</v>
      </c>
      <c r="D715" t="s">
        <v>114</v>
      </c>
      <c r="G715" t="s">
        <v>14</v>
      </c>
      <c r="H715">
        <v>739</v>
      </c>
      <c r="I715">
        <v>821</v>
      </c>
      <c r="J715">
        <v>912</v>
      </c>
      <c r="K715">
        <v>1114</v>
      </c>
      <c r="L715" t="s">
        <v>37</v>
      </c>
      <c r="Q715" t="str">
        <f t="shared" si="23"/>
        <v>Ework Group ABC5.1 Säkerhetsstrateg/Säkerhetsanalytiker</v>
      </c>
      <c r="R715">
        <f ca="1">IFERROR(ROUNDUP(H715*Admin!$AE$4,0),"FKU")</f>
        <v>820</v>
      </c>
      <c r="S715">
        <f ca="1">IFERROR(ROUNDUP(I715*Admin!$AE$4,0),"FKU")</f>
        <v>911</v>
      </c>
      <c r="T715">
        <f ca="1">IFERROR(ROUNDUP(J715*Admin!$AE$4,0),"FKU")</f>
        <v>1012</v>
      </c>
      <c r="U715">
        <f ca="1">IFERROR(ROUNDUP(K715*Admin!$AE$4,0),"FKU")</f>
        <v>1236</v>
      </c>
      <c r="V715" t="str">
        <f>IFERROR(ROUNDUP(L715*Avropsmottagare!$G$4,0),"FKU")</f>
        <v>FKU</v>
      </c>
      <c r="W715">
        <f t="shared" si="24"/>
        <v>0</v>
      </c>
    </row>
    <row r="716" spans="1:23" x14ac:dyDescent="0.35">
      <c r="A716" t="s">
        <v>61</v>
      </c>
      <c r="B716" t="s">
        <v>62</v>
      </c>
      <c r="C716" t="s">
        <v>3</v>
      </c>
      <c r="D716" t="s">
        <v>114</v>
      </c>
      <c r="G716" t="s">
        <v>115</v>
      </c>
      <c r="H716">
        <v>739</v>
      </c>
      <c r="I716">
        <v>821</v>
      </c>
      <c r="J716">
        <v>912</v>
      </c>
      <c r="K716">
        <v>1114</v>
      </c>
      <c r="L716" t="s">
        <v>37</v>
      </c>
      <c r="Q716" t="str">
        <f t="shared" si="23"/>
        <v>Ework Group ABC5.2 Risk Manager</v>
      </c>
      <c r="R716">
        <f ca="1">IFERROR(ROUNDUP(H716*Admin!$AE$4,0),"FKU")</f>
        <v>820</v>
      </c>
      <c r="S716">
        <f ca="1">IFERROR(ROUNDUP(I716*Admin!$AE$4,0),"FKU")</f>
        <v>911</v>
      </c>
      <c r="T716">
        <f ca="1">IFERROR(ROUNDUP(J716*Admin!$AE$4,0),"FKU")</f>
        <v>1012</v>
      </c>
      <c r="U716">
        <f ca="1">IFERROR(ROUNDUP(K716*Admin!$AE$4,0),"FKU")</f>
        <v>1236</v>
      </c>
      <c r="V716" t="str">
        <f>IFERROR(ROUNDUP(L716*Avropsmottagare!$G$4,0),"FKU")</f>
        <v>FKU</v>
      </c>
      <c r="W716">
        <f t="shared" si="24"/>
        <v>0</v>
      </c>
    </row>
    <row r="717" spans="1:23" x14ac:dyDescent="0.35">
      <c r="A717" t="s">
        <v>61</v>
      </c>
      <c r="B717" t="s">
        <v>62</v>
      </c>
      <c r="C717" t="s">
        <v>3</v>
      </c>
      <c r="D717" t="s">
        <v>114</v>
      </c>
      <c r="G717" t="s">
        <v>15</v>
      </c>
      <c r="H717">
        <v>739</v>
      </c>
      <c r="I717">
        <v>821</v>
      </c>
      <c r="J717">
        <v>912</v>
      </c>
      <c r="K717">
        <v>1114</v>
      </c>
      <c r="L717" t="s">
        <v>37</v>
      </c>
      <c r="Q717" t="str">
        <f t="shared" si="23"/>
        <v>Ework Group ABC5.3 Säkerhetstekniker</v>
      </c>
      <c r="R717">
        <f ca="1">IFERROR(ROUNDUP(H717*Admin!$AE$4,0),"FKU")</f>
        <v>820</v>
      </c>
      <c r="S717">
        <f ca="1">IFERROR(ROUNDUP(I717*Admin!$AE$4,0),"FKU")</f>
        <v>911</v>
      </c>
      <c r="T717">
        <f ca="1">IFERROR(ROUNDUP(J717*Admin!$AE$4,0),"FKU")</f>
        <v>1012</v>
      </c>
      <c r="U717">
        <f ca="1">IFERROR(ROUNDUP(K717*Admin!$AE$4,0),"FKU")</f>
        <v>1236</v>
      </c>
      <c r="V717" t="str">
        <f>IFERROR(ROUNDUP(L717*Avropsmottagare!$G$4,0),"FKU")</f>
        <v>FKU</v>
      </c>
      <c r="W717">
        <f t="shared" si="24"/>
        <v>0</v>
      </c>
    </row>
    <row r="718" spans="1:23" x14ac:dyDescent="0.35">
      <c r="A718" t="s">
        <v>61</v>
      </c>
      <c r="B718" t="s">
        <v>62</v>
      </c>
      <c r="C718" t="s">
        <v>3</v>
      </c>
      <c r="D718" t="s">
        <v>116</v>
      </c>
      <c r="G718" t="s">
        <v>45</v>
      </c>
      <c r="H718">
        <v>667</v>
      </c>
      <c r="I718">
        <v>741</v>
      </c>
      <c r="J718">
        <v>823</v>
      </c>
      <c r="K718">
        <v>894</v>
      </c>
      <c r="L718" t="s">
        <v>37</v>
      </c>
      <c r="Q718" t="str">
        <f t="shared" si="23"/>
        <v>Ework Group ABC6.1 Webbstrateg</v>
      </c>
      <c r="R718">
        <f ca="1">IFERROR(ROUNDUP(H718*Admin!$AE$4,0),"FKU")</f>
        <v>740</v>
      </c>
      <c r="S718">
        <f ca="1">IFERROR(ROUNDUP(I718*Admin!$AE$4,0),"FKU")</f>
        <v>822</v>
      </c>
      <c r="T718">
        <f ca="1">IFERROR(ROUNDUP(J718*Admin!$AE$4,0),"FKU")</f>
        <v>913</v>
      </c>
      <c r="U718">
        <f ca="1">IFERROR(ROUNDUP(K718*Admin!$AE$4,0),"FKU")</f>
        <v>992</v>
      </c>
      <c r="V718" t="str">
        <f>IFERROR(ROUNDUP(L718*Avropsmottagare!$G$4,0),"FKU")</f>
        <v>FKU</v>
      </c>
      <c r="W718">
        <f t="shared" si="24"/>
        <v>0</v>
      </c>
    </row>
    <row r="719" spans="1:23" x14ac:dyDescent="0.35">
      <c r="A719" t="s">
        <v>61</v>
      </c>
      <c r="B719" t="s">
        <v>62</v>
      </c>
      <c r="C719" t="s">
        <v>3</v>
      </c>
      <c r="D719" t="s">
        <v>116</v>
      </c>
      <c r="G719" t="s">
        <v>117</v>
      </c>
      <c r="H719">
        <v>667</v>
      </c>
      <c r="I719">
        <v>741</v>
      </c>
      <c r="J719">
        <v>823</v>
      </c>
      <c r="K719">
        <v>894</v>
      </c>
      <c r="L719" t="s">
        <v>37</v>
      </c>
      <c r="Q719" t="str">
        <f t="shared" si="23"/>
        <v>Ework Group ABC6.2 Interaktionsdesigner/Tillgänglighetsexpert</v>
      </c>
      <c r="R719">
        <f ca="1">IFERROR(ROUNDUP(H719*Admin!$AE$4,0),"FKU")</f>
        <v>740</v>
      </c>
      <c r="S719">
        <f ca="1">IFERROR(ROUNDUP(I719*Admin!$AE$4,0),"FKU")</f>
        <v>822</v>
      </c>
      <c r="T719">
        <f ca="1">IFERROR(ROUNDUP(J719*Admin!$AE$4,0),"FKU")</f>
        <v>913</v>
      </c>
      <c r="U719">
        <f ca="1">IFERROR(ROUNDUP(K719*Admin!$AE$4,0),"FKU")</f>
        <v>992</v>
      </c>
      <c r="V719" t="str">
        <f>IFERROR(ROUNDUP(L719*Avropsmottagare!$G$4,0),"FKU")</f>
        <v>FKU</v>
      </c>
      <c r="W719">
        <f t="shared" si="24"/>
        <v>0</v>
      </c>
    </row>
    <row r="720" spans="1:23" x14ac:dyDescent="0.35">
      <c r="A720" t="s">
        <v>61</v>
      </c>
      <c r="B720" t="s">
        <v>62</v>
      </c>
      <c r="C720" t="s">
        <v>3</v>
      </c>
      <c r="D720" t="s">
        <v>116</v>
      </c>
      <c r="G720" t="s">
        <v>16</v>
      </c>
      <c r="H720">
        <v>667</v>
      </c>
      <c r="I720">
        <v>741</v>
      </c>
      <c r="J720">
        <v>823</v>
      </c>
      <c r="K720">
        <v>894</v>
      </c>
      <c r="L720" t="s">
        <v>37</v>
      </c>
      <c r="Q720" t="str">
        <f t="shared" si="23"/>
        <v>Ework Group ABC6.3 Grafisk formgivare</v>
      </c>
      <c r="R720">
        <f ca="1">IFERROR(ROUNDUP(H720*Admin!$AE$4,0),"FKU")</f>
        <v>740</v>
      </c>
      <c r="S720">
        <f ca="1">IFERROR(ROUNDUP(I720*Admin!$AE$4,0),"FKU")</f>
        <v>822</v>
      </c>
      <c r="T720">
        <f ca="1">IFERROR(ROUNDUP(J720*Admin!$AE$4,0),"FKU")</f>
        <v>913</v>
      </c>
      <c r="U720">
        <f ca="1">IFERROR(ROUNDUP(K720*Admin!$AE$4,0),"FKU")</f>
        <v>992</v>
      </c>
      <c r="V720" t="str">
        <f>IFERROR(ROUNDUP(L720*Avropsmottagare!$G$4,0),"FKU")</f>
        <v>FKU</v>
      </c>
      <c r="W720">
        <f t="shared" si="24"/>
        <v>0</v>
      </c>
    </row>
    <row r="721" spans="1:23" x14ac:dyDescent="0.35">
      <c r="A721" t="s">
        <v>61</v>
      </c>
      <c r="B721" t="s">
        <v>62</v>
      </c>
      <c r="C721" t="s">
        <v>3</v>
      </c>
      <c r="D721" t="s">
        <v>46</v>
      </c>
      <c r="G721" t="s">
        <v>47</v>
      </c>
      <c r="H721">
        <v>272</v>
      </c>
      <c r="I721">
        <v>302</v>
      </c>
      <c r="J721">
        <v>401</v>
      </c>
      <c r="K721">
        <v>499</v>
      </c>
      <c r="L721" t="s">
        <v>37</v>
      </c>
      <c r="Q721" t="str">
        <f t="shared" si="23"/>
        <v>Ework Group ABC7.1 Teknikstöd – på plats</v>
      </c>
      <c r="R721">
        <f ca="1">IFERROR(ROUNDUP(H721*Admin!$AE$4,0),"FKU")</f>
        <v>302</v>
      </c>
      <c r="S721">
        <f ca="1">IFERROR(ROUNDUP(I721*Admin!$AE$4,0),"FKU")</f>
        <v>335</v>
      </c>
      <c r="T721">
        <f ca="1">IFERROR(ROUNDUP(J721*Admin!$AE$4,0),"FKU")</f>
        <v>445</v>
      </c>
      <c r="U721">
        <f ca="1">IFERROR(ROUNDUP(K721*Admin!$AE$4,0),"FKU")</f>
        <v>554</v>
      </c>
      <c r="V721" t="str">
        <f>IFERROR(ROUNDUP(L721*Avropsmottagare!$G$4,0),"FKU")</f>
        <v>FKU</v>
      </c>
      <c r="W721">
        <f t="shared" si="24"/>
        <v>0</v>
      </c>
    </row>
    <row r="722" spans="1:23" x14ac:dyDescent="0.35">
      <c r="A722" t="s">
        <v>61</v>
      </c>
      <c r="B722" t="s">
        <v>62</v>
      </c>
      <c r="C722" t="s">
        <v>4</v>
      </c>
      <c r="D722" t="s">
        <v>36</v>
      </c>
      <c r="G722" t="s">
        <v>9</v>
      </c>
      <c r="H722">
        <v>705</v>
      </c>
      <c r="I722">
        <v>783</v>
      </c>
      <c r="J722">
        <v>869</v>
      </c>
      <c r="K722">
        <v>971</v>
      </c>
      <c r="L722" t="s">
        <v>37</v>
      </c>
      <c r="Q722" t="str">
        <f t="shared" si="23"/>
        <v>Ework Group ABD1.1 IT- eller Digitaliseringsstrateg</v>
      </c>
      <c r="R722">
        <f ca="1">IFERROR(ROUNDUP(H722*Admin!$AE$4,0),"FKU")</f>
        <v>782</v>
      </c>
      <c r="S722">
        <f ca="1">IFERROR(ROUNDUP(I722*Admin!$AE$4,0),"FKU")</f>
        <v>869</v>
      </c>
      <c r="T722">
        <f ca="1">IFERROR(ROUNDUP(J722*Admin!$AE$4,0),"FKU")</f>
        <v>964</v>
      </c>
      <c r="U722">
        <f ca="1">IFERROR(ROUNDUP(K722*Admin!$AE$4,0),"FKU")</f>
        <v>1077</v>
      </c>
      <c r="V722" t="str">
        <f>IFERROR(ROUNDUP(L722*Avropsmottagare!$G$4,0),"FKU")</f>
        <v>FKU</v>
      </c>
      <c r="W722">
        <f t="shared" si="24"/>
        <v>0</v>
      </c>
    </row>
    <row r="723" spans="1:23" x14ac:dyDescent="0.35">
      <c r="A723" t="s">
        <v>61</v>
      </c>
      <c r="B723" t="s">
        <v>62</v>
      </c>
      <c r="C723" t="s">
        <v>4</v>
      </c>
      <c r="D723" t="s">
        <v>36</v>
      </c>
      <c r="G723" t="s">
        <v>106</v>
      </c>
      <c r="H723">
        <v>705</v>
      </c>
      <c r="I723">
        <v>783</v>
      </c>
      <c r="J723">
        <v>869</v>
      </c>
      <c r="K723">
        <v>971</v>
      </c>
      <c r="L723" t="s">
        <v>37</v>
      </c>
      <c r="Q723" t="str">
        <f t="shared" si="23"/>
        <v>Ework Group ABD1.2 Modelleringsledare/Kravanalytiker</v>
      </c>
      <c r="R723">
        <f ca="1">IFERROR(ROUNDUP(H723*Admin!$AE$4,0),"FKU")</f>
        <v>782</v>
      </c>
      <c r="S723">
        <f ca="1">IFERROR(ROUNDUP(I723*Admin!$AE$4,0),"FKU")</f>
        <v>869</v>
      </c>
      <c r="T723">
        <f ca="1">IFERROR(ROUNDUP(J723*Admin!$AE$4,0),"FKU")</f>
        <v>964</v>
      </c>
      <c r="U723">
        <f ca="1">IFERROR(ROUNDUP(K723*Admin!$AE$4,0),"FKU")</f>
        <v>1077</v>
      </c>
      <c r="V723" t="str">
        <f>IFERROR(ROUNDUP(L723*Avropsmottagare!$G$4,0),"FKU")</f>
        <v>FKU</v>
      </c>
      <c r="W723">
        <f t="shared" si="24"/>
        <v>0</v>
      </c>
    </row>
    <row r="724" spans="1:23" x14ac:dyDescent="0.35">
      <c r="A724" t="s">
        <v>61</v>
      </c>
      <c r="B724" t="s">
        <v>62</v>
      </c>
      <c r="C724" t="s">
        <v>4</v>
      </c>
      <c r="D724" t="s">
        <v>36</v>
      </c>
      <c r="G724" t="s">
        <v>107</v>
      </c>
      <c r="H724">
        <v>705</v>
      </c>
      <c r="I724">
        <v>783</v>
      </c>
      <c r="J724">
        <v>869</v>
      </c>
      <c r="K724">
        <v>971</v>
      </c>
      <c r="L724" t="s">
        <v>37</v>
      </c>
      <c r="Q724" t="str">
        <f t="shared" si="23"/>
        <v>Ework Group ABD1.3 Metodstöd</v>
      </c>
      <c r="R724">
        <f ca="1">IFERROR(ROUNDUP(H724*Admin!$AE$4,0),"FKU")</f>
        <v>782</v>
      </c>
      <c r="S724">
        <f ca="1">IFERROR(ROUNDUP(I724*Admin!$AE$4,0),"FKU")</f>
        <v>869</v>
      </c>
      <c r="T724">
        <f ca="1">IFERROR(ROUNDUP(J724*Admin!$AE$4,0),"FKU")</f>
        <v>964</v>
      </c>
      <c r="U724">
        <f ca="1">IFERROR(ROUNDUP(K724*Admin!$AE$4,0),"FKU")</f>
        <v>1077</v>
      </c>
      <c r="V724" t="str">
        <f>IFERROR(ROUNDUP(L724*Avropsmottagare!$G$4,0),"FKU")</f>
        <v>FKU</v>
      </c>
      <c r="W724">
        <f t="shared" si="24"/>
        <v>0</v>
      </c>
    </row>
    <row r="725" spans="1:23" x14ac:dyDescent="0.35">
      <c r="A725" t="s">
        <v>61</v>
      </c>
      <c r="B725" t="s">
        <v>62</v>
      </c>
      <c r="C725" t="s">
        <v>4</v>
      </c>
      <c r="D725" t="s">
        <v>36</v>
      </c>
      <c r="G725" t="s">
        <v>108</v>
      </c>
      <c r="H725">
        <v>705</v>
      </c>
      <c r="I725">
        <v>783</v>
      </c>
      <c r="J725">
        <v>869</v>
      </c>
      <c r="K725">
        <v>971</v>
      </c>
      <c r="L725" t="s">
        <v>37</v>
      </c>
      <c r="Q725" t="str">
        <f t="shared" si="23"/>
        <v>Ework Group ABD1.4 Hållbarhetsstrateg inom IT</v>
      </c>
      <c r="R725">
        <f ca="1">IFERROR(ROUNDUP(H725*Admin!$AE$4,0),"FKU")</f>
        <v>782</v>
      </c>
      <c r="S725">
        <f ca="1">IFERROR(ROUNDUP(I725*Admin!$AE$4,0),"FKU")</f>
        <v>869</v>
      </c>
      <c r="T725">
        <f ca="1">IFERROR(ROUNDUP(J725*Admin!$AE$4,0),"FKU")</f>
        <v>964</v>
      </c>
      <c r="U725">
        <f ca="1">IFERROR(ROUNDUP(K725*Admin!$AE$4,0),"FKU")</f>
        <v>1077</v>
      </c>
      <c r="V725" t="str">
        <f>IFERROR(ROUNDUP(L725*Avropsmottagare!$G$4,0),"FKU")</f>
        <v>FKU</v>
      </c>
      <c r="W725">
        <f t="shared" si="24"/>
        <v>0</v>
      </c>
    </row>
    <row r="726" spans="1:23" x14ac:dyDescent="0.35">
      <c r="A726" t="s">
        <v>61</v>
      </c>
      <c r="B726" t="s">
        <v>62</v>
      </c>
      <c r="C726" t="s">
        <v>4</v>
      </c>
      <c r="D726" t="s">
        <v>38</v>
      </c>
      <c r="G726" t="s">
        <v>10</v>
      </c>
      <c r="H726">
        <v>685</v>
      </c>
      <c r="I726">
        <v>761</v>
      </c>
      <c r="J726">
        <v>845</v>
      </c>
      <c r="K726">
        <v>1012</v>
      </c>
      <c r="L726" t="s">
        <v>37</v>
      </c>
      <c r="Q726" t="str">
        <f t="shared" si="23"/>
        <v>Ework Group ABD2.1 Projektledare</v>
      </c>
      <c r="R726">
        <f ca="1">IFERROR(ROUNDUP(H726*Admin!$AE$4,0),"FKU")</f>
        <v>760</v>
      </c>
      <c r="S726">
        <f ca="1">IFERROR(ROUNDUP(I726*Admin!$AE$4,0),"FKU")</f>
        <v>844</v>
      </c>
      <c r="T726">
        <f ca="1">IFERROR(ROUNDUP(J726*Admin!$AE$4,0),"FKU")</f>
        <v>937</v>
      </c>
      <c r="U726">
        <f ca="1">IFERROR(ROUNDUP(K726*Admin!$AE$4,0),"FKU")</f>
        <v>1122</v>
      </c>
      <c r="V726" t="str">
        <f>IFERROR(ROUNDUP(L726*Avropsmottagare!$G$4,0),"FKU")</f>
        <v>FKU</v>
      </c>
      <c r="W726">
        <f t="shared" si="24"/>
        <v>0</v>
      </c>
    </row>
    <row r="727" spans="1:23" x14ac:dyDescent="0.35">
      <c r="A727" t="s">
        <v>61</v>
      </c>
      <c r="B727" t="s">
        <v>62</v>
      </c>
      <c r="C727" t="s">
        <v>4</v>
      </c>
      <c r="D727" t="s">
        <v>38</v>
      </c>
      <c r="G727" t="s">
        <v>11</v>
      </c>
      <c r="H727">
        <v>685</v>
      </c>
      <c r="I727">
        <v>761</v>
      </c>
      <c r="J727">
        <v>845</v>
      </c>
      <c r="K727">
        <v>1012</v>
      </c>
      <c r="L727" t="s">
        <v>37</v>
      </c>
      <c r="Q727" t="str">
        <f t="shared" si="23"/>
        <v>Ework Group ABD2.2 Teknisk projektledare</v>
      </c>
      <c r="R727">
        <f ca="1">IFERROR(ROUNDUP(H727*Admin!$AE$4,0),"FKU")</f>
        <v>760</v>
      </c>
      <c r="S727">
        <f ca="1">IFERROR(ROUNDUP(I727*Admin!$AE$4,0),"FKU")</f>
        <v>844</v>
      </c>
      <c r="T727">
        <f ca="1">IFERROR(ROUNDUP(J727*Admin!$AE$4,0),"FKU")</f>
        <v>937</v>
      </c>
      <c r="U727">
        <f ca="1">IFERROR(ROUNDUP(K727*Admin!$AE$4,0),"FKU")</f>
        <v>1122</v>
      </c>
      <c r="V727" t="str">
        <f>IFERROR(ROUNDUP(L727*Avropsmottagare!$G$4,0),"FKU")</f>
        <v>FKU</v>
      </c>
      <c r="W727">
        <f t="shared" si="24"/>
        <v>0</v>
      </c>
    </row>
    <row r="728" spans="1:23" x14ac:dyDescent="0.35">
      <c r="A728" t="s">
        <v>61</v>
      </c>
      <c r="B728" t="s">
        <v>62</v>
      </c>
      <c r="C728" t="s">
        <v>4</v>
      </c>
      <c r="D728" t="s">
        <v>38</v>
      </c>
      <c r="G728" t="s">
        <v>109</v>
      </c>
      <c r="H728">
        <v>685</v>
      </c>
      <c r="I728">
        <v>761</v>
      </c>
      <c r="J728">
        <v>845</v>
      </c>
      <c r="K728">
        <v>1012</v>
      </c>
      <c r="L728" t="s">
        <v>37</v>
      </c>
      <c r="Q728" t="str">
        <f t="shared" si="23"/>
        <v>Ework Group ABD2.3 Förändringsledare</v>
      </c>
      <c r="R728">
        <f ca="1">IFERROR(ROUNDUP(H728*Admin!$AE$4,0),"FKU")</f>
        <v>760</v>
      </c>
      <c r="S728">
        <f ca="1">IFERROR(ROUNDUP(I728*Admin!$AE$4,0),"FKU")</f>
        <v>844</v>
      </c>
      <c r="T728">
        <f ca="1">IFERROR(ROUNDUP(J728*Admin!$AE$4,0),"FKU")</f>
        <v>937</v>
      </c>
      <c r="U728">
        <f ca="1">IFERROR(ROUNDUP(K728*Admin!$AE$4,0),"FKU")</f>
        <v>1122</v>
      </c>
      <c r="V728" t="str">
        <f>IFERROR(ROUNDUP(L728*Avropsmottagare!$G$4,0),"FKU")</f>
        <v>FKU</v>
      </c>
      <c r="W728">
        <f t="shared" si="24"/>
        <v>0</v>
      </c>
    </row>
    <row r="729" spans="1:23" x14ac:dyDescent="0.35">
      <c r="A729" t="s">
        <v>61</v>
      </c>
      <c r="B729" t="s">
        <v>62</v>
      </c>
      <c r="C729" t="s">
        <v>4</v>
      </c>
      <c r="D729" t="s">
        <v>38</v>
      </c>
      <c r="G729" t="s">
        <v>110</v>
      </c>
      <c r="H729">
        <v>685</v>
      </c>
      <c r="I729">
        <v>761</v>
      </c>
      <c r="J729">
        <v>845</v>
      </c>
      <c r="K729">
        <v>1012</v>
      </c>
      <c r="L729" t="s">
        <v>37</v>
      </c>
      <c r="Q729" t="str">
        <f t="shared" si="23"/>
        <v>Ework Group ABD2.4 IT-controller/Compliance manager</v>
      </c>
      <c r="R729">
        <f ca="1">IFERROR(ROUNDUP(H729*Admin!$AE$4,0),"FKU")</f>
        <v>760</v>
      </c>
      <c r="S729">
        <f ca="1">IFERROR(ROUNDUP(I729*Admin!$AE$4,0),"FKU")</f>
        <v>844</v>
      </c>
      <c r="T729">
        <f ca="1">IFERROR(ROUNDUP(J729*Admin!$AE$4,0),"FKU")</f>
        <v>937</v>
      </c>
      <c r="U729">
        <f ca="1">IFERROR(ROUNDUP(K729*Admin!$AE$4,0),"FKU")</f>
        <v>1122</v>
      </c>
      <c r="V729" t="str">
        <f>IFERROR(ROUNDUP(L729*Avropsmottagare!$G$4,0),"FKU")</f>
        <v>FKU</v>
      </c>
      <c r="W729">
        <f t="shared" si="24"/>
        <v>0</v>
      </c>
    </row>
    <row r="730" spans="1:23" x14ac:dyDescent="0.35">
      <c r="A730" t="s">
        <v>61</v>
      </c>
      <c r="B730" t="s">
        <v>62</v>
      </c>
      <c r="C730" t="s">
        <v>4</v>
      </c>
      <c r="D730" t="s">
        <v>39</v>
      </c>
      <c r="G730" t="s">
        <v>111</v>
      </c>
      <c r="H730">
        <v>736</v>
      </c>
      <c r="I730">
        <v>817</v>
      </c>
      <c r="J730">
        <v>907</v>
      </c>
      <c r="K730">
        <v>1012</v>
      </c>
      <c r="L730" t="s">
        <v>37</v>
      </c>
      <c r="Q730" t="str">
        <f t="shared" si="23"/>
        <v>Ework Group ABD3.1 Systemutvecklare/Systemintegratör</v>
      </c>
      <c r="R730">
        <f ca="1">IFERROR(ROUNDUP(H730*Admin!$AE$4,0),"FKU")</f>
        <v>816</v>
      </c>
      <c r="S730">
        <f ca="1">IFERROR(ROUNDUP(I730*Admin!$AE$4,0),"FKU")</f>
        <v>906</v>
      </c>
      <c r="T730">
        <f ca="1">IFERROR(ROUNDUP(J730*Admin!$AE$4,0),"FKU")</f>
        <v>1006</v>
      </c>
      <c r="U730">
        <f ca="1">IFERROR(ROUNDUP(K730*Admin!$AE$4,0),"FKU")</f>
        <v>1122</v>
      </c>
      <c r="V730" t="str">
        <f>IFERROR(ROUNDUP(L730*Avropsmottagare!$G$4,0),"FKU")</f>
        <v>FKU</v>
      </c>
      <c r="W730">
        <f t="shared" si="24"/>
        <v>0</v>
      </c>
    </row>
    <row r="731" spans="1:23" x14ac:dyDescent="0.35">
      <c r="A731" t="s">
        <v>61</v>
      </c>
      <c r="B731" t="s">
        <v>62</v>
      </c>
      <c r="C731" t="s">
        <v>4</v>
      </c>
      <c r="D731" t="s">
        <v>39</v>
      </c>
      <c r="G731" t="s">
        <v>112</v>
      </c>
      <c r="H731">
        <v>736</v>
      </c>
      <c r="I731">
        <v>817</v>
      </c>
      <c r="J731">
        <v>907</v>
      </c>
      <c r="K731">
        <v>1012</v>
      </c>
      <c r="L731" t="s">
        <v>37</v>
      </c>
      <c r="Q731" t="str">
        <f t="shared" si="23"/>
        <v>Ework Group ABD3.2 Systemförvaltare</v>
      </c>
      <c r="R731">
        <f ca="1">IFERROR(ROUNDUP(H731*Admin!$AE$4,0),"FKU")</f>
        <v>816</v>
      </c>
      <c r="S731">
        <f ca="1">IFERROR(ROUNDUP(I731*Admin!$AE$4,0),"FKU")</f>
        <v>906</v>
      </c>
      <c r="T731">
        <f ca="1">IFERROR(ROUNDUP(J731*Admin!$AE$4,0),"FKU")</f>
        <v>1006</v>
      </c>
      <c r="U731">
        <f ca="1">IFERROR(ROUNDUP(K731*Admin!$AE$4,0),"FKU")</f>
        <v>1122</v>
      </c>
      <c r="V731" t="str">
        <f>IFERROR(ROUNDUP(L731*Avropsmottagare!$G$4,0),"FKU")</f>
        <v>FKU</v>
      </c>
      <c r="W731">
        <f t="shared" si="24"/>
        <v>0</v>
      </c>
    </row>
    <row r="732" spans="1:23" x14ac:dyDescent="0.35">
      <c r="A732" t="s">
        <v>61</v>
      </c>
      <c r="B732" t="s">
        <v>62</v>
      </c>
      <c r="C732" t="s">
        <v>4</v>
      </c>
      <c r="D732" t="s">
        <v>39</v>
      </c>
      <c r="G732" t="s">
        <v>12</v>
      </c>
      <c r="H732">
        <v>736</v>
      </c>
      <c r="I732">
        <v>817</v>
      </c>
      <c r="J732">
        <v>907</v>
      </c>
      <c r="K732">
        <v>1012</v>
      </c>
      <c r="L732" t="s">
        <v>37</v>
      </c>
      <c r="Q732" t="str">
        <f t="shared" si="23"/>
        <v>Ework Group ABD3.3 Tekniker</v>
      </c>
      <c r="R732">
        <f ca="1">IFERROR(ROUNDUP(H732*Admin!$AE$4,0),"FKU")</f>
        <v>816</v>
      </c>
      <c r="S732">
        <f ca="1">IFERROR(ROUNDUP(I732*Admin!$AE$4,0),"FKU")</f>
        <v>906</v>
      </c>
      <c r="T732">
        <f ca="1">IFERROR(ROUNDUP(J732*Admin!$AE$4,0),"FKU")</f>
        <v>1006</v>
      </c>
      <c r="U732">
        <f ca="1">IFERROR(ROUNDUP(K732*Admin!$AE$4,0),"FKU")</f>
        <v>1122</v>
      </c>
      <c r="V732" t="str">
        <f>IFERROR(ROUNDUP(L732*Avropsmottagare!$G$4,0),"FKU")</f>
        <v>FKU</v>
      </c>
      <c r="W732">
        <f t="shared" si="24"/>
        <v>0</v>
      </c>
    </row>
    <row r="733" spans="1:23" x14ac:dyDescent="0.35">
      <c r="A733" t="s">
        <v>61</v>
      </c>
      <c r="B733" t="s">
        <v>62</v>
      </c>
      <c r="C733" t="s">
        <v>4</v>
      </c>
      <c r="D733" t="s">
        <v>39</v>
      </c>
      <c r="G733" t="s">
        <v>13</v>
      </c>
      <c r="H733">
        <v>736</v>
      </c>
      <c r="I733">
        <v>817</v>
      </c>
      <c r="J733">
        <v>907</v>
      </c>
      <c r="K733">
        <v>1012</v>
      </c>
      <c r="L733" t="s">
        <v>37</v>
      </c>
      <c r="Q733" t="str">
        <f t="shared" si="23"/>
        <v>Ework Group ABD3.4 Testare</v>
      </c>
      <c r="R733">
        <f ca="1">IFERROR(ROUNDUP(H733*Admin!$AE$4,0),"FKU")</f>
        <v>816</v>
      </c>
      <c r="S733">
        <f ca="1">IFERROR(ROUNDUP(I733*Admin!$AE$4,0),"FKU")</f>
        <v>906</v>
      </c>
      <c r="T733">
        <f ca="1">IFERROR(ROUNDUP(J733*Admin!$AE$4,0),"FKU")</f>
        <v>1006</v>
      </c>
      <c r="U733">
        <f ca="1">IFERROR(ROUNDUP(K733*Admin!$AE$4,0),"FKU")</f>
        <v>1122</v>
      </c>
      <c r="V733" t="str">
        <f>IFERROR(ROUNDUP(L733*Avropsmottagare!$G$4,0),"FKU")</f>
        <v>FKU</v>
      </c>
      <c r="W733">
        <f t="shared" si="24"/>
        <v>0</v>
      </c>
    </row>
    <row r="734" spans="1:23" x14ac:dyDescent="0.35">
      <c r="A734" t="s">
        <v>61</v>
      </c>
      <c r="B734" t="s">
        <v>62</v>
      </c>
      <c r="C734" t="s">
        <v>4</v>
      </c>
      <c r="D734" t="s">
        <v>113</v>
      </c>
      <c r="G734" t="s">
        <v>40</v>
      </c>
      <c r="H734">
        <v>728</v>
      </c>
      <c r="I734">
        <v>808</v>
      </c>
      <c r="J734">
        <v>897</v>
      </c>
      <c r="K734">
        <v>1057</v>
      </c>
      <c r="L734" t="s">
        <v>37</v>
      </c>
      <c r="Q734" t="str">
        <f t="shared" si="23"/>
        <v>Ework Group ABD4.1 Enterprisearkitekt</v>
      </c>
      <c r="R734">
        <f ca="1">IFERROR(ROUNDUP(H734*Admin!$AE$4,0),"FKU")</f>
        <v>808</v>
      </c>
      <c r="S734">
        <f ca="1">IFERROR(ROUNDUP(I734*Admin!$AE$4,0),"FKU")</f>
        <v>896</v>
      </c>
      <c r="T734">
        <f ca="1">IFERROR(ROUNDUP(J734*Admin!$AE$4,0),"FKU")</f>
        <v>995</v>
      </c>
      <c r="U734">
        <f ca="1">IFERROR(ROUNDUP(K734*Admin!$AE$4,0),"FKU")</f>
        <v>1172</v>
      </c>
      <c r="V734" t="str">
        <f>IFERROR(ROUNDUP(L734*Avropsmottagare!$G$4,0),"FKU")</f>
        <v>FKU</v>
      </c>
      <c r="W734">
        <f t="shared" si="24"/>
        <v>0</v>
      </c>
    </row>
    <row r="735" spans="1:23" x14ac:dyDescent="0.35">
      <c r="A735" t="s">
        <v>61</v>
      </c>
      <c r="B735" t="s">
        <v>62</v>
      </c>
      <c r="C735" t="s">
        <v>4</v>
      </c>
      <c r="D735" t="s">
        <v>113</v>
      </c>
      <c r="G735" t="s">
        <v>41</v>
      </c>
      <c r="H735">
        <v>728</v>
      </c>
      <c r="I735">
        <v>808</v>
      </c>
      <c r="J735">
        <v>897</v>
      </c>
      <c r="K735">
        <v>1057</v>
      </c>
      <c r="L735" t="s">
        <v>37</v>
      </c>
      <c r="Q735" t="str">
        <f t="shared" si="23"/>
        <v>Ework Group ABD4.2 Verksamhetsarkitekt</v>
      </c>
      <c r="R735">
        <f ca="1">IFERROR(ROUNDUP(H735*Admin!$AE$4,0),"FKU")</f>
        <v>808</v>
      </c>
      <c r="S735">
        <f ca="1">IFERROR(ROUNDUP(I735*Admin!$AE$4,0),"FKU")</f>
        <v>896</v>
      </c>
      <c r="T735">
        <f ca="1">IFERROR(ROUNDUP(J735*Admin!$AE$4,0),"FKU")</f>
        <v>995</v>
      </c>
      <c r="U735">
        <f ca="1">IFERROR(ROUNDUP(K735*Admin!$AE$4,0),"FKU")</f>
        <v>1172</v>
      </c>
      <c r="V735" t="str">
        <f>IFERROR(ROUNDUP(L735*Avropsmottagare!$G$4,0),"FKU")</f>
        <v>FKU</v>
      </c>
      <c r="W735">
        <f t="shared" si="24"/>
        <v>0</v>
      </c>
    </row>
    <row r="736" spans="1:23" x14ac:dyDescent="0.35">
      <c r="A736" t="s">
        <v>61</v>
      </c>
      <c r="B736" t="s">
        <v>62</v>
      </c>
      <c r="C736" t="s">
        <v>4</v>
      </c>
      <c r="D736" t="s">
        <v>113</v>
      </c>
      <c r="G736" t="s">
        <v>42</v>
      </c>
      <c r="H736">
        <v>728</v>
      </c>
      <c r="I736">
        <v>808</v>
      </c>
      <c r="J736">
        <v>897</v>
      </c>
      <c r="K736">
        <v>1057</v>
      </c>
      <c r="L736" t="s">
        <v>37</v>
      </c>
      <c r="Q736" t="str">
        <f t="shared" si="23"/>
        <v>Ework Group ABD4.3 Lösningsarkitekt</v>
      </c>
      <c r="R736">
        <f ca="1">IFERROR(ROUNDUP(H736*Admin!$AE$4,0),"FKU")</f>
        <v>808</v>
      </c>
      <c r="S736">
        <f ca="1">IFERROR(ROUNDUP(I736*Admin!$AE$4,0),"FKU")</f>
        <v>896</v>
      </c>
      <c r="T736">
        <f ca="1">IFERROR(ROUNDUP(J736*Admin!$AE$4,0),"FKU")</f>
        <v>995</v>
      </c>
      <c r="U736">
        <f ca="1">IFERROR(ROUNDUP(K736*Admin!$AE$4,0),"FKU")</f>
        <v>1172</v>
      </c>
      <c r="V736" t="str">
        <f>IFERROR(ROUNDUP(L736*Avropsmottagare!$G$4,0),"FKU")</f>
        <v>FKU</v>
      </c>
      <c r="W736">
        <f t="shared" si="24"/>
        <v>0</v>
      </c>
    </row>
    <row r="737" spans="1:23" x14ac:dyDescent="0.35">
      <c r="A737" t="s">
        <v>61</v>
      </c>
      <c r="B737" t="s">
        <v>62</v>
      </c>
      <c r="C737" t="s">
        <v>4</v>
      </c>
      <c r="D737" t="s">
        <v>113</v>
      </c>
      <c r="G737" t="s">
        <v>43</v>
      </c>
      <c r="H737">
        <v>728</v>
      </c>
      <c r="I737">
        <v>808</v>
      </c>
      <c r="J737">
        <v>897</v>
      </c>
      <c r="K737">
        <v>1057</v>
      </c>
      <c r="L737" t="s">
        <v>37</v>
      </c>
      <c r="Q737" t="str">
        <f t="shared" si="23"/>
        <v>Ework Group ABD4.4 Mjukvaruarkitekt</v>
      </c>
      <c r="R737">
        <f ca="1">IFERROR(ROUNDUP(H737*Admin!$AE$4,0),"FKU")</f>
        <v>808</v>
      </c>
      <c r="S737">
        <f ca="1">IFERROR(ROUNDUP(I737*Admin!$AE$4,0),"FKU")</f>
        <v>896</v>
      </c>
      <c r="T737">
        <f ca="1">IFERROR(ROUNDUP(J737*Admin!$AE$4,0),"FKU")</f>
        <v>995</v>
      </c>
      <c r="U737">
        <f ca="1">IFERROR(ROUNDUP(K737*Admin!$AE$4,0),"FKU")</f>
        <v>1172</v>
      </c>
      <c r="V737" t="str">
        <f>IFERROR(ROUNDUP(L737*Avropsmottagare!$G$4,0),"FKU")</f>
        <v>FKU</v>
      </c>
      <c r="W737">
        <f t="shared" si="24"/>
        <v>0</v>
      </c>
    </row>
    <row r="738" spans="1:23" x14ac:dyDescent="0.35">
      <c r="A738" t="s">
        <v>61</v>
      </c>
      <c r="B738" t="s">
        <v>62</v>
      </c>
      <c r="C738" t="s">
        <v>4</v>
      </c>
      <c r="D738" t="s">
        <v>113</v>
      </c>
      <c r="G738" t="s">
        <v>44</v>
      </c>
      <c r="H738">
        <v>728</v>
      </c>
      <c r="I738">
        <v>808</v>
      </c>
      <c r="J738">
        <v>897</v>
      </c>
      <c r="K738">
        <v>1057</v>
      </c>
      <c r="L738" t="s">
        <v>37</v>
      </c>
      <c r="Q738" t="str">
        <f t="shared" si="23"/>
        <v>Ework Group ABD4.5 Infrastrukturarkitekt</v>
      </c>
      <c r="R738">
        <f ca="1">IFERROR(ROUNDUP(H738*Admin!$AE$4,0),"FKU")</f>
        <v>808</v>
      </c>
      <c r="S738">
        <f ca="1">IFERROR(ROUNDUP(I738*Admin!$AE$4,0),"FKU")</f>
        <v>896</v>
      </c>
      <c r="T738">
        <f ca="1">IFERROR(ROUNDUP(J738*Admin!$AE$4,0),"FKU")</f>
        <v>995</v>
      </c>
      <c r="U738">
        <f ca="1">IFERROR(ROUNDUP(K738*Admin!$AE$4,0),"FKU")</f>
        <v>1172</v>
      </c>
      <c r="V738" t="str">
        <f>IFERROR(ROUNDUP(L738*Avropsmottagare!$G$4,0),"FKU")</f>
        <v>FKU</v>
      </c>
      <c r="W738">
        <f t="shared" si="24"/>
        <v>0</v>
      </c>
    </row>
    <row r="739" spans="1:23" x14ac:dyDescent="0.35">
      <c r="A739" t="s">
        <v>61</v>
      </c>
      <c r="B739" t="s">
        <v>62</v>
      </c>
      <c r="C739" t="s">
        <v>4</v>
      </c>
      <c r="D739" t="s">
        <v>114</v>
      </c>
      <c r="G739" t="s">
        <v>14</v>
      </c>
      <c r="H739">
        <v>741</v>
      </c>
      <c r="I739">
        <v>823</v>
      </c>
      <c r="J739">
        <v>914</v>
      </c>
      <c r="K739">
        <v>1114</v>
      </c>
      <c r="L739" t="s">
        <v>37</v>
      </c>
      <c r="Q739" t="str">
        <f t="shared" si="23"/>
        <v>Ework Group ABD5.1 Säkerhetsstrateg/Säkerhetsanalytiker</v>
      </c>
      <c r="R739">
        <f ca="1">IFERROR(ROUNDUP(H739*Admin!$AE$4,0),"FKU")</f>
        <v>822</v>
      </c>
      <c r="S739">
        <f ca="1">IFERROR(ROUNDUP(I739*Admin!$AE$4,0),"FKU")</f>
        <v>913</v>
      </c>
      <c r="T739">
        <f ca="1">IFERROR(ROUNDUP(J739*Admin!$AE$4,0),"FKU")</f>
        <v>1014</v>
      </c>
      <c r="U739">
        <f ca="1">IFERROR(ROUNDUP(K739*Admin!$AE$4,0),"FKU")</f>
        <v>1236</v>
      </c>
      <c r="V739" t="str">
        <f>IFERROR(ROUNDUP(L739*Avropsmottagare!$G$4,0),"FKU")</f>
        <v>FKU</v>
      </c>
      <c r="W739">
        <f t="shared" si="24"/>
        <v>0</v>
      </c>
    </row>
    <row r="740" spans="1:23" x14ac:dyDescent="0.35">
      <c r="A740" t="s">
        <v>61</v>
      </c>
      <c r="B740" t="s">
        <v>62</v>
      </c>
      <c r="C740" t="s">
        <v>4</v>
      </c>
      <c r="D740" t="s">
        <v>114</v>
      </c>
      <c r="G740" t="s">
        <v>115</v>
      </c>
      <c r="H740">
        <v>741</v>
      </c>
      <c r="I740">
        <v>823</v>
      </c>
      <c r="J740">
        <v>914</v>
      </c>
      <c r="K740">
        <v>1114</v>
      </c>
      <c r="L740" t="s">
        <v>37</v>
      </c>
      <c r="Q740" t="str">
        <f t="shared" si="23"/>
        <v>Ework Group ABD5.2 Risk Manager</v>
      </c>
      <c r="R740">
        <f ca="1">IFERROR(ROUNDUP(H740*Admin!$AE$4,0),"FKU")</f>
        <v>822</v>
      </c>
      <c r="S740">
        <f ca="1">IFERROR(ROUNDUP(I740*Admin!$AE$4,0),"FKU")</f>
        <v>913</v>
      </c>
      <c r="T740">
        <f ca="1">IFERROR(ROUNDUP(J740*Admin!$AE$4,0),"FKU")</f>
        <v>1014</v>
      </c>
      <c r="U740">
        <f ca="1">IFERROR(ROUNDUP(K740*Admin!$AE$4,0),"FKU")</f>
        <v>1236</v>
      </c>
      <c r="V740" t="str">
        <f>IFERROR(ROUNDUP(L740*Avropsmottagare!$G$4,0),"FKU")</f>
        <v>FKU</v>
      </c>
      <c r="W740">
        <f t="shared" si="24"/>
        <v>0</v>
      </c>
    </row>
    <row r="741" spans="1:23" x14ac:dyDescent="0.35">
      <c r="A741" t="s">
        <v>61</v>
      </c>
      <c r="B741" t="s">
        <v>62</v>
      </c>
      <c r="C741" t="s">
        <v>4</v>
      </c>
      <c r="D741" t="s">
        <v>114</v>
      </c>
      <c r="G741" t="s">
        <v>15</v>
      </c>
      <c r="H741">
        <v>741</v>
      </c>
      <c r="I741">
        <v>823</v>
      </c>
      <c r="J741">
        <v>914</v>
      </c>
      <c r="K741">
        <v>1114</v>
      </c>
      <c r="L741" t="s">
        <v>37</v>
      </c>
      <c r="Q741" t="str">
        <f t="shared" si="23"/>
        <v>Ework Group ABD5.3 Säkerhetstekniker</v>
      </c>
      <c r="R741">
        <f ca="1">IFERROR(ROUNDUP(H741*Admin!$AE$4,0),"FKU")</f>
        <v>822</v>
      </c>
      <c r="S741">
        <f ca="1">IFERROR(ROUNDUP(I741*Admin!$AE$4,0),"FKU")</f>
        <v>913</v>
      </c>
      <c r="T741">
        <f ca="1">IFERROR(ROUNDUP(J741*Admin!$AE$4,0),"FKU")</f>
        <v>1014</v>
      </c>
      <c r="U741">
        <f ca="1">IFERROR(ROUNDUP(K741*Admin!$AE$4,0),"FKU")</f>
        <v>1236</v>
      </c>
      <c r="V741" t="str">
        <f>IFERROR(ROUNDUP(L741*Avropsmottagare!$G$4,0),"FKU")</f>
        <v>FKU</v>
      </c>
      <c r="W741">
        <f t="shared" si="24"/>
        <v>0</v>
      </c>
    </row>
    <row r="742" spans="1:23" x14ac:dyDescent="0.35">
      <c r="A742" t="s">
        <v>61</v>
      </c>
      <c r="B742" t="s">
        <v>62</v>
      </c>
      <c r="C742" t="s">
        <v>4</v>
      </c>
      <c r="D742" t="s">
        <v>116</v>
      </c>
      <c r="G742" t="s">
        <v>45</v>
      </c>
      <c r="H742">
        <v>676</v>
      </c>
      <c r="I742">
        <v>751</v>
      </c>
      <c r="J742">
        <v>834</v>
      </c>
      <c r="K742">
        <v>921</v>
      </c>
      <c r="L742" t="s">
        <v>37</v>
      </c>
      <c r="Q742" t="str">
        <f t="shared" si="23"/>
        <v>Ework Group ABD6.1 Webbstrateg</v>
      </c>
      <c r="R742">
        <f ca="1">IFERROR(ROUNDUP(H742*Admin!$AE$4,0),"FKU")</f>
        <v>750</v>
      </c>
      <c r="S742">
        <f ca="1">IFERROR(ROUNDUP(I742*Admin!$AE$4,0),"FKU")</f>
        <v>833</v>
      </c>
      <c r="T742">
        <f ca="1">IFERROR(ROUNDUP(J742*Admin!$AE$4,0),"FKU")</f>
        <v>925</v>
      </c>
      <c r="U742">
        <f ca="1">IFERROR(ROUNDUP(K742*Admin!$AE$4,0),"FKU")</f>
        <v>1022</v>
      </c>
      <c r="V742" t="str">
        <f>IFERROR(ROUNDUP(L742*Avropsmottagare!$G$4,0),"FKU")</f>
        <v>FKU</v>
      </c>
      <c r="W742">
        <f t="shared" si="24"/>
        <v>0</v>
      </c>
    </row>
    <row r="743" spans="1:23" x14ac:dyDescent="0.35">
      <c r="A743" t="s">
        <v>61</v>
      </c>
      <c r="B743" t="s">
        <v>62</v>
      </c>
      <c r="C743" t="s">
        <v>4</v>
      </c>
      <c r="D743" t="s">
        <v>116</v>
      </c>
      <c r="G743" t="s">
        <v>117</v>
      </c>
      <c r="H743">
        <v>676</v>
      </c>
      <c r="I743">
        <v>751</v>
      </c>
      <c r="J743">
        <v>834</v>
      </c>
      <c r="K743">
        <v>921</v>
      </c>
      <c r="L743" t="s">
        <v>37</v>
      </c>
      <c r="Q743" t="str">
        <f t="shared" si="23"/>
        <v>Ework Group ABD6.2 Interaktionsdesigner/Tillgänglighetsexpert</v>
      </c>
      <c r="R743">
        <f ca="1">IFERROR(ROUNDUP(H743*Admin!$AE$4,0),"FKU")</f>
        <v>750</v>
      </c>
      <c r="S743">
        <f ca="1">IFERROR(ROUNDUP(I743*Admin!$AE$4,0),"FKU")</f>
        <v>833</v>
      </c>
      <c r="T743">
        <f ca="1">IFERROR(ROUNDUP(J743*Admin!$AE$4,0),"FKU")</f>
        <v>925</v>
      </c>
      <c r="U743">
        <f ca="1">IFERROR(ROUNDUP(K743*Admin!$AE$4,0),"FKU")</f>
        <v>1022</v>
      </c>
      <c r="V743" t="str">
        <f>IFERROR(ROUNDUP(L743*Avropsmottagare!$G$4,0),"FKU")</f>
        <v>FKU</v>
      </c>
      <c r="W743">
        <f t="shared" si="24"/>
        <v>0</v>
      </c>
    </row>
    <row r="744" spans="1:23" x14ac:dyDescent="0.35">
      <c r="A744" t="s">
        <v>61</v>
      </c>
      <c r="B744" t="s">
        <v>62</v>
      </c>
      <c r="C744" t="s">
        <v>4</v>
      </c>
      <c r="D744" t="s">
        <v>116</v>
      </c>
      <c r="G744" t="s">
        <v>16</v>
      </c>
      <c r="H744">
        <v>676</v>
      </c>
      <c r="I744">
        <v>751</v>
      </c>
      <c r="J744">
        <v>834</v>
      </c>
      <c r="K744">
        <v>921</v>
      </c>
      <c r="L744" t="s">
        <v>37</v>
      </c>
      <c r="Q744" t="str">
        <f t="shared" si="23"/>
        <v>Ework Group ABD6.3 Grafisk formgivare</v>
      </c>
      <c r="R744">
        <f ca="1">IFERROR(ROUNDUP(H744*Admin!$AE$4,0),"FKU")</f>
        <v>750</v>
      </c>
      <c r="S744">
        <f ca="1">IFERROR(ROUNDUP(I744*Admin!$AE$4,0),"FKU")</f>
        <v>833</v>
      </c>
      <c r="T744">
        <f ca="1">IFERROR(ROUNDUP(J744*Admin!$AE$4,0),"FKU")</f>
        <v>925</v>
      </c>
      <c r="U744">
        <f ca="1">IFERROR(ROUNDUP(K744*Admin!$AE$4,0),"FKU")</f>
        <v>1022</v>
      </c>
      <c r="V744" t="str">
        <f>IFERROR(ROUNDUP(L744*Avropsmottagare!$G$4,0),"FKU")</f>
        <v>FKU</v>
      </c>
      <c r="W744">
        <f t="shared" si="24"/>
        <v>0</v>
      </c>
    </row>
    <row r="745" spans="1:23" x14ac:dyDescent="0.35">
      <c r="A745" t="s">
        <v>61</v>
      </c>
      <c r="B745" t="s">
        <v>62</v>
      </c>
      <c r="C745" t="s">
        <v>4</v>
      </c>
      <c r="D745" t="s">
        <v>46</v>
      </c>
      <c r="G745" t="s">
        <v>47</v>
      </c>
      <c r="H745">
        <v>272</v>
      </c>
      <c r="I745">
        <v>302</v>
      </c>
      <c r="J745">
        <v>401</v>
      </c>
      <c r="K745">
        <v>499</v>
      </c>
      <c r="L745" t="s">
        <v>37</v>
      </c>
      <c r="Q745" t="str">
        <f t="shared" si="23"/>
        <v>Ework Group ABD7.1 Teknikstöd – på plats</v>
      </c>
      <c r="R745">
        <f ca="1">IFERROR(ROUNDUP(H745*Admin!$AE$4,0),"FKU")</f>
        <v>302</v>
      </c>
      <c r="S745">
        <f ca="1">IFERROR(ROUNDUP(I745*Admin!$AE$4,0),"FKU")</f>
        <v>335</v>
      </c>
      <c r="T745">
        <f ca="1">IFERROR(ROUNDUP(J745*Admin!$AE$4,0),"FKU")</f>
        <v>445</v>
      </c>
      <c r="U745">
        <f ca="1">IFERROR(ROUNDUP(K745*Admin!$AE$4,0),"FKU")</f>
        <v>554</v>
      </c>
      <c r="V745" t="str">
        <f>IFERROR(ROUNDUP(L745*Avropsmottagare!$G$4,0),"FKU")</f>
        <v>FKU</v>
      </c>
      <c r="W745">
        <f t="shared" si="24"/>
        <v>0</v>
      </c>
    </row>
    <row r="746" spans="1:23" x14ac:dyDescent="0.35">
      <c r="A746" t="s">
        <v>61</v>
      </c>
      <c r="B746" t="s">
        <v>62</v>
      </c>
      <c r="C746" t="s">
        <v>5</v>
      </c>
      <c r="D746" t="s">
        <v>36</v>
      </c>
      <c r="G746" t="s">
        <v>9</v>
      </c>
      <c r="H746">
        <v>705</v>
      </c>
      <c r="I746">
        <v>783</v>
      </c>
      <c r="J746">
        <v>869</v>
      </c>
      <c r="K746">
        <v>971</v>
      </c>
      <c r="L746" t="s">
        <v>37</v>
      </c>
      <c r="Q746" t="str">
        <f t="shared" si="23"/>
        <v>Ework Group ABE1.1 IT- eller Digitaliseringsstrateg</v>
      </c>
      <c r="R746">
        <f ca="1">IFERROR(ROUNDUP(H746*Admin!$AE$4,0),"FKU")</f>
        <v>782</v>
      </c>
      <c r="S746">
        <f ca="1">IFERROR(ROUNDUP(I746*Admin!$AE$4,0),"FKU")</f>
        <v>869</v>
      </c>
      <c r="T746">
        <f ca="1">IFERROR(ROUNDUP(J746*Admin!$AE$4,0),"FKU")</f>
        <v>964</v>
      </c>
      <c r="U746">
        <f ca="1">IFERROR(ROUNDUP(K746*Admin!$AE$4,0),"FKU")</f>
        <v>1077</v>
      </c>
      <c r="V746" t="str">
        <f>IFERROR(ROUNDUP(L746*Avropsmottagare!$G$4,0),"FKU")</f>
        <v>FKU</v>
      </c>
      <c r="W746">
        <f t="shared" si="24"/>
        <v>0</v>
      </c>
    </row>
    <row r="747" spans="1:23" x14ac:dyDescent="0.35">
      <c r="A747" t="s">
        <v>61</v>
      </c>
      <c r="B747" t="s">
        <v>62</v>
      </c>
      <c r="C747" t="s">
        <v>5</v>
      </c>
      <c r="D747" t="s">
        <v>36</v>
      </c>
      <c r="G747" t="s">
        <v>106</v>
      </c>
      <c r="H747">
        <v>705</v>
      </c>
      <c r="I747">
        <v>783</v>
      </c>
      <c r="J747">
        <v>869</v>
      </c>
      <c r="K747">
        <v>971</v>
      </c>
      <c r="L747" t="s">
        <v>37</v>
      </c>
      <c r="Q747" t="str">
        <f t="shared" si="23"/>
        <v>Ework Group ABE1.2 Modelleringsledare/Kravanalytiker</v>
      </c>
      <c r="R747">
        <f ca="1">IFERROR(ROUNDUP(H747*Admin!$AE$4,0),"FKU")</f>
        <v>782</v>
      </c>
      <c r="S747">
        <f ca="1">IFERROR(ROUNDUP(I747*Admin!$AE$4,0),"FKU")</f>
        <v>869</v>
      </c>
      <c r="T747">
        <f ca="1">IFERROR(ROUNDUP(J747*Admin!$AE$4,0),"FKU")</f>
        <v>964</v>
      </c>
      <c r="U747">
        <f ca="1">IFERROR(ROUNDUP(K747*Admin!$AE$4,0),"FKU")</f>
        <v>1077</v>
      </c>
      <c r="V747" t="str">
        <f>IFERROR(ROUNDUP(L747*Avropsmottagare!$G$4,0),"FKU")</f>
        <v>FKU</v>
      </c>
      <c r="W747">
        <f t="shared" si="24"/>
        <v>0</v>
      </c>
    </row>
    <row r="748" spans="1:23" x14ac:dyDescent="0.35">
      <c r="A748" t="s">
        <v>61</v>
      </c>
      <c r="B748" t="s">
        <v>62</v>
      </c>
      <c r="C748" t="s">
        <v>5</v>
      </c>
      <c r="D748" t="s">
        <v>36</v>
      </c>
      <c r="G748" t="s">
        <v>107</v>
      </c>
      <c r="H748">
        <v>705</v>
      </c>
      <c r="I748">
        <v>783</v>
      </c>
      <c r="J748">
        <v>869</v>
      </c>
      <c r="K748">
        <v>971</v>
      </c>
      <c r="L748" t="s">
        <v>37</v>
      </c>
      <c r="Q748" t="str">
        <f t="shared" si="23"/>
        <v>Ework Group ABE1.3 Metodstöd</v>
      </c>
      <c r="R748">
        <f ca="1">IFERROR(ROUNDUP(H748*Admin!$AE$4,0),"FKU")</f>
        <v>782</v>
      </c>
      <c r="S748">
        <f ca="1">IFERROR(ROUNDUP(I748*Admin!$AE$4,0),"FKU")</f>
        <v>869</v>
      </c>
      <c r="T748">
        <f ca="1">IFERROR(ROUNDUP(J748*Admin!$AE$4,0),"FKU")</f>
        <v>964</v>
      </c>
      <c r="U748">
        <f ca="1">IFERROR(ROUNDUP(K748*Admin!$AE$4,0),"FKU")</f>
        <v>1077</v>
      </c>
      <c r="V748" t="str">
        <f>IFERROR(ROUNDUP(L748*Avropsmottagare!$G$4,0),"FKU")</f>
        <v>FKU</v>
      </c>
      <c r="W748">
        <f t="shared" si="24"/>
        <v>0</v>
      </c>
    </row>
    <row r="749" spans="1:23" x14ac:dyDescent="0.35">
      <c r="A749" t="s">
        <v>61</v>
      </c>
      <c r="B749" t="s">
        <v>62</v>
      </c>
      <c r="C749" t="s">
        <v>5</v>
      </c>
      <c r="D749" t="s">
        <v>36</v>
      </c>
      <c r="G749" t="s">
        <v>108</v>
      </c>
      <c r="H749">
        <v>705</v>
      </c>
      <c r="I749">
        <v>783</v>
      </c>
      <c r="J749">
        <v>869</v>
      </c>
      <c r="K749">
        <v>971</v>
      </c>
      <c r="L749" t="s">
        <v>37</v>
      </c>
      <c r="Q749" t="str">
        <f t="shared" si="23"/>
        <v>Ework Group ABE1.4 Hållbarhetsstrateg inom IT</v>
      </c>
      <c r="R749">
        <f ca="1">IFERROR(ROUNDUP(H749*Admin!$AE$4,0),"FKU")</f>
        <v>782</v>
      </c>
      <c r="S749">
        <f ca="1">IFERROR(ROUNDUP(I749*Admin!$AE$4,0),"FKU")</f>
        <v>869</v>
      </c>
      <c r="T749">
        <f ca="1">IFERROR(ROUNDUP(J749*Admin!$AE$4,0),"FKU")</f>
        <v>964</v>
      </c>
      <c r="U749">
        <f ca="1">IFERROR(ROUNDUP(K749*Admin!$AE$4,0),"FKU")</f>
        <v>1077</v>
      </c>
      <c r="V749" t="str">
        <f>IFERROR(ROUNDUP(L749*Avropsmottagare!$G$4,0),"FKU")</f>
        <v>FKU</v>
      </c>
      <c r="W749">
        <f t="shared" si="24"/>
        <v>0</v>
      </c>
    </row>
    <row r="750" spans="1:23" x14ac:dyDescent="0.35">
      <c r="A750" t="s">
        <v>61</v>
      </c>
      <c r="B750" t="s">
        <v>62</v>
      </c>
      <c r="C750" t="s">
        <v>5</v>
      </c>
      <c r="D750" t="s">
        <v>38</v>
      </c>
      <c r="G750" t="s">
        <v>10</v>
      </c>
      <c r="H750">
        <v>685</v>
      </c>
      <c r="I750">
        <v>761</v>
      </c>
      <c r="J750">
        <v>845</v>
      </c>
      <c r="K750">
        <v>1012</v>
      </c>
      <c r="L750" t="s">
        <v>37</v>
      </c>
      <c r="Q750" t="str">
        <f t="shared" si="23"/>
        <v>Ework Group ABE2.1 Projektledare</v>
      </c>
      <c r="R750">
        <f ca="1">IFERROR(ROUNDUP(H750*Admin!$AE$4,0),"FKU")</f>
        <v>760</v>
      </c>
      <c r="S750">
        <f ca="1">IFERROR(ROUNDUP(I750*Admin!$AE$4,0),"FKU")</f>
        <v>844</v>
      </c>
      <c r="T750">
        <f ca="1">IFERROR(ROUNDUP(J750*Admin!$AE$4,0),"FKU")</f>
        <v>937</v>
      </c>
      <c r="U750">
        <f ca="1">IFERROR(ROUNDUP(K750*Admin!$AE$4,0),"FKU")</f>
        <v>1122</v>
      </c>
      <c r="V750" t="str">
        <f>IFERROR(ROUNDUP(L750*Avropsmottagare!$G$4,0),"FKU")</f>
        <v>FKU</v>
      </c>
      <c r="W750">
        <f t="shared" si="24"/>
        <v>0</v>
      </c>
    </row>
    <row r="751" spans="1:23" x14ac:dyDescent="0.35">
      <c r="A751" t="s">
        <v>61</v>
      </c>
      <c r="B751" t="s">
        <v>62</v>
      </c>
      <c r="C751" t="s">
        <v>5</v>
      </c>
      <c r="D751" t="s">
        <v>38</v>
      </c>
      <c r="G751" t="s">
        <v>11</v>
      </c>
      <c r="H751">
        <v>685</v>
      </c>
      <c r="I751">
        <v>761</v>
      </c>
      <c r="J751">
        <v>845</v>
      </c>
      <c r="K751">
        <v>1012</v>
      </c>
      <c r="L751" t="s">
        <v>37</v>
      </c>
      <c r="Q751" t="str">
        <f t="shared" si="23"/>
        <v>Ework Group ABE2.2 Teknisk projektledare</v>
      </c>
      <c r="R751">
        <f ca="1">IFERROR(ROUNDUP(H751*Admin!$AE$4,0),"FKU")</f>
        <v>760</v>
      </c>
      <c r="S751">
        <f ca="1">IFERROR(ROUNDUP(I751*Admin!$AE$4,0),"FKU")</f>
        <v>844</v>
      </c>
      <c r="T751">
        <f ca="1">IFERROR(ROUNDUP(J751*Admin!$AE$4,0),"FKU")</f>
        <v>937</v>
      </c>
      <c r="U751">
        <f ca="1">IFERROR(ROUNDUP(K751*Admin!$AE$4,0),"FKU")</f>
        <v>1122</v>
      </c>
      <c r="V751" t="str">
        <f>IFERROR(ROUNDUP(L751*Avropsmottagare!$G$4,0),"FKU")</f>
        <v>FKU</v>
      </c>
      <c r="W751">
        <f t="shared" si="24"/>
        <v>0</v>
      </c>
    </row>
    <row r="752" spans="1:23" x14ac:dyDescent="0.35">
      <c r="A752" t="s">
        <v>61</v>
      </c>
      <c r="B752" t="s">
        <v>62</v>
      </c>
      <c r="C752" t="s">
        <v>5</v>
      </c>
      <c r="D752" t="s">
        <v>38</v>
      </c>
      <c r="G752" t="s">
        <v>109</v>
      </c>
      <c r="H752">
        <v>685</v>
      </c>
      <c r="I752">
        <v>761</v>
      </c>
      <c r="J752">
        <v>845</v>
      </c>
      <c r="K752">
        <v>1012</v>
      </c>
      <c r="L752" t="s">
        <v>37</v>
      </c>
      <c r="Q752" t="str">
        <f t="shared" si="23"/>
        <v>Ework Group ABE2.3 Förändringsledare</v>
      </c>
      <c r="R752">
        <f ca="1">IFERROR(ROUNDUP(H752*Admin!$AE$4,0),"FKU")</f>
        <v>760</v>
      </c>
      <c r="S752">
        <f ca="1">IFERROR(ROUNDUP(I752*Admin!$AE$4,0),"FKU")</f>
        <v>844</v>
      </c>
      <c r="T752">
        <f ca="1">IFERROR(ROUNDUP(J752*Admin!$AE$4,0),"FKU")</f>
        <v>937</v>
      </c>
      <c r="U752">
        <f ca="1">IFERROR(ROUNDUP(K752*Admin!$AE$4,0),"FKU")</f>
        <v>1122</v>
      </c>
      <c r="V752" t="str">
        <f>IFERROR(ROUNDUP(L752*Avropsmottagare!$G$4,0),"FKU")</f>
        <v>FKU</v>
      </c>
      <c r="W752">
        <f t="shared" si="24"/>
        <v>0</v>
      </c>
    </row>
    <row r="753" spans="1:23" x14ac:dyDescent="0.35">
      <c r="A753" t="s">
        <v>61</v>
      </c>
      <c r="B753" t="s">
        <v>62</v>
      </c>
      <c r="C753" t="s">
        <v>5</v>
      </c>
      <c r="D753" t="s">
        <v>38</v>
      </c>
      <c r="G753" t="s">
        <v>110</v>
      </c>
      <c r="H753">
        <v>685</v>
      </c>
      <c r="I753">
        <v>761</v>
      </c>
      <c r="J753">
        <v>845</v>
      </c>
      <c r="K753">
        <v>1012</v>
      </c>
      <c r="L753" t="s">
        <v>37</v>
      </c>
      <c r="Q753" t="str">
        <f t="shared" si="23"/>
        <v>Ework Group ABE2.4 IT-controller/Compliance manager</v>
      </c>
      <c r="R753">
        <f ca="1">IFERROR(ROUNDUP(H753*Admin!$AE$4,0),"FKU")</f>
        <v>760</v>
      </c>
      <c r="S753">
        <f ca="1">IFERROR(ROUNDUP(I753*Admin!$AE$4,0),"FKU")</f>
        <v>844</v>
      </c>
      <c r="T753">
        <f ca="1">IFERROR(ROUNDUP(J753*Admin!$AE$4,0),"FKU")</f>
        <v>937</v>
      </c>
      <c r="U753">
        <f ca="1">IFERROR(ROUNDUP(K753*Admin!$AE$4,0),"FKU")</f>
        <v>1122</v>
      </c>
      <c r="V753" t="str">
        <f>IFERROR(ROUNDUP(L753*Avropsmottagare!$G$4,0),"FKU")</f>
        <v>FKU</v>
      </c>
      <c r="W753">
        <f t="shared" si="24"/>
        <v>0</v>
      </c>
    </row>
    <row r="754" spans="1:23" x14ac:dyDescent="0.35">
      <c r="A754" t="s">
        <v>61</v>
      </c>
      <c r="B754" t="s">
        <v>62</v>
      </c>
      <c r="C754" t="s">
        <v>5</v>
      </c>
      <c r="D754" t="s">
        <v>39</v>
      </c>
      <c r="G754" t="s">
        <v>111</v>
      </c>
      <c r="H754">
        <v>736</v>
      </c>
      <c r="I754">
        <v>817</v>
      </c>
      <c r="J754">
        <v>907</v>
      </c>
      <c r="K754">
        <v>1012</v>
      </c>
      <c r="L754" t="s">
        <v>37</v>
      </c>
      <c r="Q754" t="str">
        <f t="shared" si="23"/>
        <v>Ework Group ABE3.1 Systemutvecklare/Systemintegratör</v>
      </c>
      <c r="R754">
        <f ca="1">IFERROR(ROUNDUP(H754*Admin!$AE$4,0),"FKU")</f>
        <v>816</v>
      </c>
      <c r="S754">
        <f ca="1">IFERROR(ROUNDUP(I754*Admin!$AE$4,0),"FKU")</f>
        <v>906</v>
      </c>
      <c r="T754">
        <f ca="1">IFERROR(ROUNDUP(J754*Admin!$AE$4,0),"FKU")</f>
        <v>1006</v>
      </c>
      <c r="U754">
        <f ca="1">IFERROR(ROUNDUP(K754*Admin!$AE$4,0),"FKU")</f>
        <v>1122</v>
      </c>
      <c r="V754" t="str">
        <f>IFERROR(ROUNDUP(L754*Avropsmottagare!$G$4,0),"FKU")</f>
        <v>FKU</v>
      </c>
      <c r="W754">
        <f t="shared" si="24"/>
        <v>0</v>
      </c>
    </row>
    <row r="755" spans="1:23" x14ac:dyDescent="0.35">
      <c r="A755" t="s">
        <v>61</v>
      </c>
      <c r="B755" t="s">
        <v>62</v>
      </c>
      <c r="C755" t="s">
        <v>5</v>
      </c>
      <c r="D755" t="s">
        <v>39</v>
      </c>
      <c r="G755" t="s">
        <v>112</v>
      </c>
      <c r="H755">
        <v>736</v>
      </c>
      <c r="I755">
        <v>817</v>
      </c>
      <c r="J755">
        <v>907</v>
      </c>
      <c r="K755">
        <v>1012</v>
      </c>
      <c r="L755" t="s">
        <v>37</v>
      </c>
      <c r="Q755" t="str">
        <f t="shared" si="23"/>
        <v>Ework Group ABE3.2 Systemförvaltare</v>
      </c>
      <c r="R755">
        <f ca="1">IFERROR(ROUNDUP(H755*Admin!$AE$4,0),"FKU")</f>
        <v>816</v>
      </c>
      <c r="S755">
        <f ca="1">IFERROR(ROUNDUP(I755*Admin!$AE$4,0),"FKU")</f>
        <v>906</v>
      </c>
      <c r="T755">
        <f ca="1">IFERROR(ROUNDUP(J755*Admin!$AE$4,0),"FKU")</f>
        <v>1006</v>
      </c>
      <c r="U755">
        <f ca="1">IFERROR(ROUNDUP(K755*Admin!$AE$4,0),"FKU")</f>
        <v>1122</v>
      </c>
      <c r="V755" t="str">
        <f>IFERROR(ROUNDUP(L755*Avropsmottagare!$G$4,0),"FKU")</f>
        <v>FKU</v>
      </c>
      <c r="W755">
        <f t="shared" si="24"/>
        <v>0</v>
      </c>
    </row>
    <row r="756" spans="1:23" x14ac:dyDescent="0.35">
      <c r="A756" t="s">
        <v>61</v>
      </c>
      <c r="B756" t="s">
        <v>62</v>
      </c>
      <c r="C756" t="s">
        <v>5</v>
      </c>
      <c r="D756" t="s">
        <v>39</v>
      </c>
      <c r="G756" t="s">
        <v>12</v>
      </c>
      <c r="H756">
        <v>736</v>
      </c>
      <c r="I756">
        <v>817</v>
      </c>
      <c r="J756">
        <v>907</v>
      </c>
      <c r="K756">
        <v>1012</v>
      </c>
      <c r="L756" t="s">
        <v>37</v>
      </c>
      <c r="Q756" t="str">
        <f t="shared" si="23"/>
        <v>Ework Group ABE3.3 Tekniker</v>
      </c>
      <c r="R756">
        <f ca="1">IFERROR(ROUNDUP(H756*Admin!$AE$4,0),"FKU")</f>
        <v>816</v>
      </c>
      <c r="S756">
        <f ca="1">IFERROR(ROUNDUP(I756*Admin!$AE$4,0),"FKU")</f>
        <v>906</v>
      </c>
      <c r="T756">
        <f ca="1">IFERROR(ROUNDUP(J756*Admin!$AE$4,0),"FKU")</f>
        <v>1006</v>
      </c>
      <c r="U756">
        <f ca="1">IFERROR(ROUNDUP(K756*Admin!$AE$4,0),"FKU")</f>
        <v>1122</v>
      </c>
      <c r="V756" t="str">
        <f>IFERROR(ROUNDUP(L756*Avropsmottagare!$G$4,0),"FKU")</f>
        <v>FKU</v>
      </c>
      <c r="W756">
        <f t="shared" si="24"/>
        <v>0</v>
      </c>
    </row>
    <row r="757" spans="1:23" x14ac:dyDescent="0.35">
      <c r="A757" t="s">
        <v>61</v>
      </c>
      <c r="B757" t="s">
        <v>62</v>
      </c>
      <c r="C757" t="s">
        <v>5</v>
      </c>
      <c r="D757" t="s">
        <v>39</v>
      </c>
      <c r="G757" t="s">
        <v>13</v>
      </c>
      <c r="H757">
        <v>736</v>
      </c>
      <c r="I757">
        <v>817</v>
      </c>
      <c r="J757">
        <v>907</v>
      </c>
      <c r="K757">
        <v>1012</v>
      </c>
      <c r="L757" t="s">
        <v>37</v>
      </c>
      <c r="Q757" t="str">
        <f t="shared" si="23"/>
        <v>Ework Group ABE3.4 Testare</v>
      </c>
      <c r="R757">
        <f ca="1">IFERROR(ROUNDUP(H757*Admin!$AE$4,0),"FKU")</f>
        <v>816</v>
      </c>
      <c r="S757">
        <f ca="1">IFERROR(ROUNDUP(I757*Admin!$AE$4,0),"FKU")</f>
        <v>906</v>
      </c>
      <c r="T757">
        <f ca="1">IFERROR(ROUNDUP(J757*Admin!$AE$4,0),"FKU")</f>
        <v>1006</v>
      </c>
      <c r="U757">
        <f ca="1">IFERROR(ROUNDUP(K757*Admin!$AE$4,0),"FKU")</f>
        <v>1122</v>
      </c>
      <c r="V757" t="str">
        <f>IFERROR(ROUNDUP(L757*Avropsmottagare!$G$4,0),"FKU")</f>
        <v>FKU</v>
      </c>
      <c r="W757">
        <f t="shared" si="24"/>
        <v>0</v>
      </c>
    </row>
    <row r="758" spans="1:23" x14ac:dyDescent="0.35">
      <c r="A758" t="s">
        <v>61</v>
      </c>
      <c r="B758" t="s">
        <v>62</v>
      </c>
      <c r="C758" t="s">
        <v>5</v>
      </c>
      <c r="D758" t="s">
        <v>113</v>
      </c>
      <c r="G758" t="s">
        <v>40</v>
      </c>
      <c r="H758">
        <v>729</v>
      </c>
      <c r="I758">
        <v>810</v>
      </c>
      <c r="J758">
        <v>899</v>
      </c>
      <c r="K758">
        <v>1057</v>
      </c>
      <c r="L758" t="s">
        <v>37</v>
      </c>
      <c r="Q758" t="str">
        <f t="shared" si="23"/>
        <v>Ework Group ABE4.1 Enterprisearkitekt</v>
      </c>
      <c r="R758">
        <f ca="1">IFERROR(ROUNDUP(H758*Admin!$AE$4,0),"FKU")</f>
        <v>809</v>
      </c>
      <c r="S758">
        <f ca="1">IFERROR(ROUNDUP(I758*Admin!$AE$4,0),"FKU")</f>
        <v>899</v>
      </c>
      <c r="T758">
        <f ca="1">IFERROR(ROUNDUP(J758*Admin!$AE$4,0),"FKU")</f>
        <v>997</v>
      </c>
      <c r="U758">
        <f ca="1">IFERROR(ROUNDUP(K758*Admin!$AE$4,0),"FKU")</f>
        <v>1172</v>
      </c>
      <c r="V758" t="str">
        <f>IFERROR(ROUNDUP(L758*Avropsmottagare!$G$4,0),"FKU")</f>
        <v>FKU</v>
      </c>
      <c r="W758">
        <f t="shared" si="24"/>
        <v>0</v>
      </c>
    </row>
    <row r="759" spans="1:23" x14ac:dyDescent="0.35">
      <c r="A759" t="s">
        <v>61</v>
      </c>
      <c r="B759" t="s">
        <v>62</v>
      </c>
      <c r="C759" t="s">
        <v>5</v>
      </c>
      <c r="D759" t="s">
        <v>113</v>
      </c>
      <c r="G759" t="s">
        <v>41</v>
      </c>
      <c r="H759">
        <v>729</v>
      </c>
      <c r="I759">
        <v>810</v>
      </c>
      <c r="J759">
        <v>899</v>
      </c>
      <c r="K759">
        <v>1057</v>
      </c>
      <c r="L759" t="s">
        <v>37</v>
      </c>
      <c r="Q759" t="str">
        <f t="shared" si="23"/>
        <v>Ework Group ABE4.2 Verksamhetsarkitekt</v>
      </c>
      <c r="R759">
        <f ca="1">IFERROR(ROUNDUP(H759*Admin!$AE$4,0),"FKU")</f>
        <v>809</v>
      </c>
      <c r="S759">
        <f ca="1">IFERROR(ROUNDUP(I759*Admin!$AE$4,0),"FKU")</f>
        <v>899</v>
      </c>
      <c r="T759">
        <f ca="1">IFERROR(ROUNDUP(J759*Admin!$AE$4,0),"FKU")</f>
        <v>997</v>
      </c>
      <c r="U759">
        <f ca="1">IFERROR(ROUNDUP(K759*Admin!$AE$4,0),"FKU")</f>
        <v>1172</v>
      </c>
      <c r="V759" t="str">
        <f>IFERROR(ROUNDUP(L759*Avropsmottagare!$G$4,0),"FKU")</f>
        <v>FKU</v>
      </c>
      <c r="W759">
        <f t="shared" si="24"/>
        <v>0</v>
      </c>
    </row>
    <row r="760" spans="1:23" x14ac:dyDescent="0.35">
      <c r="A760" t="s">
        <v>61</v>
      </c>
      <c r="B760" t="s">
        <v>62</v>
      </c>
      <c r="C760" t="s">
        <v>5</v>
      </c>
      <c r="D760" t="s">
        <v>113</v>
      </c>
      <c r="G760" t="s">
        <v>42</v>
      </c>
      <c r="H760">
        <v>729</v>
      </c>
      <c r="I760">
        <v>810</v>
      </c>
      <c r="J760">
        <v>899</v>
      </c>
      <c r="K760">
        <v>1057</v>
      </c>
      <c r="L760" t="s">
        <v>37</v>
      </c>
      <c r="Q760" t="str">
        <f t="shared" si="23"/>
        <v>Ework Group ABE4.3 Lösningsarkitekt</v>
      </c>
      <c r="R760">
        <f ca="1">IFERROR(ROUNDUP(H760*Admin!$AE$4,0),"FKU")</f>
        <v>809</v>
      </c>
      <c r="S760">
        <f ca="1">IFERROR(ROUNDUP(I760*Admin!$AE$4,0),"FKU")</f>
        <v>899</v>
      </c>
      <c r="T760">
        <f ca="1">IFERROR(ROUNDUP(J760*Admin!$AE$4,0),"FKU")</f>
        <v>997</v>
      </c>
      <c r="U760">
        <f ca="1">IFERROR(ROUNDUP(K760*Admin!$AE$4,0),"FKU")</f>
        <v>1172</v>
      </c>
      <c r="V760" t="str">
        <f>IFERROR(ROUNDUP(L760*Avropsmottagare!$G$4,0),"FKU")</f>
        <v>FKU</v>
      </c>
      <c r="W760">
        <f t="shared" si="24"/>
        <v>0</v>
      </c>
    </row>
    <row r="761" spans="1:23" x14ac:dyDescent="0.35">
      <c r="A761" t="s">
        <v>61</v>
      </c>
      <c r="B761" t="s">
        <v>62</v>
      </c>
      <c r="C761" t="s">
        <v>5</v>
      </c>
      <c r="D761" t="s">
        <v>113</v>
      </c>
      <c r="G761" t="s">
        <v>43</v>
      </c>
      <c r="H761">
        <v>729</v>
      </c>
      <c r="I761">
        <v>810</v>
      </c>
      <c r="J761">
        <v>899</v>
      </c>
      <c r="K761">
        <v>1057</v>
      </c>
      <c r="L761" t="s">
        <v>37</v>
      </c>
      <c r="Q761" t="str">
        <f t="shared" si="23"/>
        <v>Ework Group ABE4.4 Mjukvaruarkitekt</v>
      </c>
      <c r="R761">
        <f ca="1">IFERROR(ROUNDUP(H761*Admin!$AE$4,0),"FKU")</f>
        <v>809</v>
      </c>
      <c r="S761">
        <f ca="1">IFERROR(ROUNDUP(I761*Admin!$AE$4,0),"FKU")</f>
        <v>899</v>
      </c>
      <c r="T761">
        <f ca="1">IFERROR(ROUNDUP(J761*Admin!$AE$4,0),"FKU")</f>
        <v>997</v>
      </c>
      <c r="U761">
        <f ca="1">IFERROR(ROUNDUP(K761*Admin!$AE$4,0),"FKU")</f>
        <v>1172</v>
      </c>
      <c r="V761" t="str">
        <f>IFERROR(ROUNDUP(L761*Avropsmottagare!$G$4,0),"FKU")</f>
        <v>FKU</v>
      </c>
      <c r="W761">
        <f t="shared" si="24"/>
        <v>0</v>
      </c>
    </row>
    <row r="762" spans="1:23" x14ac:dyDescent="0.35">
      <c r="A762" t="s">
        <v>61</v>
      </c>
      <c r="B762" t="s">
        <v>62</v>
      </c>
      <c r="C762" t="s">
        <v>5</v>
      </c>
      <c r="D762" t="s">
        <v>113</v>
      </c>
      <c r="G762" t="s">
        <v>44</v>
      </c>
      <c r="H762">
        <v>729</v>
      </c>
      <c r="I762">
        <v>810</v>
      </c>
      <c r="J762">
        <v>899</v>
      </c>
      <c r="K762">
        <v>1057</v>
      </c>
      <c r="L762" t="s">
        <v>37</v>
      </c>
      <c r="Q762" t="str">
        <f t="shared" si="23"/>
        <v>Ework Group ABE4.5 Infrastrukturarkitekt</v>
      </c>
      <c r="R762">
        <f ca="1">IFERROR(ROUNDUP(H762*Admin!$AE$4,0),"FKU")</f>
        <v>809</v>
      </c>
      <c r="S762">
        <f ca="1">IFERROR(ROUNDUP(I762*Admin!$AE$4,0),"FKU")</f>
        <v>899</v>
      </c>
      <c r="T762">
        <f ca="1">IFERROR(ROUNDUP(J762*Admin!$AE$4,0),"FKU")</f>
        <v>997</v>
      </c>
      <c r="U762">
        <f ca="1">IFERROR(ROUNDUP(K762*Admin!$AE$4,0),"FKU")</f>
        <v>1172</v>
      </c>
      <c r="V762" t="str">
        <f>IFERROR(ROUNDUP(L762*Avropsmottagare!$G$4,0),"FKU")</f>
        <v>FKU</v>
      </c>
      <c r="W762">
        <f t="shared" si="24"/>
        <v>0</v>
      </c>
    </row>
    <row r="763" spans="1:23" x14ac:dyDescent="0.35">
      <c r="A763" t="s">
        <v>61</v>
      </c>
      <c r="B763" t="s">
        <v>62</v>
      </c>
      <c r="C763" t="s">
        <v>5</v>
      </c>
      <c r="D763" t="s">
        <v>114</v>
      </c>
      <c r="G763" t="s">
        <v>14</v>
      </c>
      <c r="H763">
        <v>741</v>
      </c>
      <c r="I763">
        <v>823</v>
      </c>
      <c r="J763">
        <v>914</v>
      </c>
      <c r="K763">
        <v>1136</v>
      </c>
      <c r="L763" t="s">
        <v>37</v>
      </c>
      <c r="Q763" t="str">
        <f t="shared" si="23"/>
        <v>Ework Group ABE5.1 Säkerhetsstrateg/Säkerhetsanalytiker</v>
      </c>
      <c r="R763">
        <f ca="1">IFERROR(ROUNDUP(H763*Admin!$AE$4,0),"FKU")</f>
        <v>822</v>
      </c>
      <c r="S763">
        <f ca="1">IFERROR(ROUNDUP(I763*Admin!$AE$4,0),"FKU")</f>
        <v>913</v>
      </c>
      <c r="T763">
        <f ca="1">IFERROR(ROUNDUP(J763*Admin!$AE$4,0),"FKU")</f>
        <v>1014</v>
      </c>
      <c r="U763">
        <f ca="1">IFERROR(ROUNDUP(K763*Admin!$AE$4,0),"FKU")</f>
        <v>1260</v>
      </c>
      <c r="V763" t="str">
        <f>IFERROR(ROUNDUP(L763*Avropsmottagare!$G$4,0),"FKU")</f>
        <v>FKU</v>
      </c>
      <c r="W763">
        <f t="shared" si="24"/>
        <v>0</v>
      </c>
    </row>
    <row r="764" spans="1:23" x14ac:dyDescent="0.35">
      <c r="A764" t="s">
        <v>61</v>
      </c>
      <c r="B764" t="s">
        <v>62</v>
      </c>
      <c r="C764" t="s">
        <v>5</v>
      </c>
      <c r="D764" t="s">
        <v>114</v>
      </c>
      <c r="G764" t="s">
        <v>115</v>
      </c>
      <c r="H764">
        <v>741</v>
      </c>
      <c r="I764">
        <v>823</v>
      </c>
      <c r="J764">
        <v>914</v>
      </c>
      <c r="K764">
        <v>1136</v>
      </c>
      <c r="L764" t="s">
        <v>37</v>
      </c>
      <c r="Q764" t="str">
        <f t="shared" si="23"/>
        <v>Ework Group ABE5.2 Risk Manager</v>
      </c>
      <c r="R764">
        <f ca="1">IFERROR(ROUNDUP(H764*Admin!$AE$4,0),"FKU")</f>
        <v>822</v>
      </c>
      <c r="S764">
        <f ca="1">IFERROR(ROUNDUP(I764*Admin!$AE$4,0),"FKU")</f>
        <v>913</v>
      </c>
      <c r="T764">
        <f ca="1">IFERROR(ROUNDUP(J764*Admin!$AE$4,0),"FKU")</f>
        <v>1014</v>
      </c>
      <c r="U764">
        <f ca="1">IFERROR(ROUNDUP(K764*Admin!$AE$4,0),"FKU")</f>
        <v>1260</v>
      </c>
      <c r="V764" t="str">
        <f>IFERROR(ROUNDUP(L764*Avropsmottagare!$G$4,0),"FKU")</f>
        <v>FKU</v>
      </c>
      <c r="W764">
        <f t="shared" si="24"/>
        <v>0</v>
      </c>
    </row>
    <row r="765" spans="1:23" x14ac:dyDescent="0.35">
      <c r="A765" t="s">
        <v>61</v>
      </c>
      <c r="B765" t="s">
        <v>62</v>
      </c>
      <c r="C765" t="s">
        <v>5</v>
      </c>
      <c r="D765" t="s">
        <v>114</v>
      </c>
      <c r="G765" t="s">
        <v>15</v>
      </c>
      <c r="H765">
        <v>741</v>
      </c>
      <c r="I765">
        <v>823</v>
      </c>
      <c r="J765">
        <v>914</v>
      </c>
      <c r="K765">
        <v>1136</v>
      </c>
      <c r="L765" t="s">
        <v>37</v>
      </c>
      <c r="Q765" t="str">
        <f t="shared" si="23"/>
        <v>Ework Group ABE5.3 Säkerhetstekniker</v>
      </c>
      <c r="R765">
        <f ca="1">IFERROR(ROUNDUP(H765*Admin!$AE$4,0),"FKU")</f>
        <v>822</v>
      </c>
      <c r="S765">
        <f ca="1">IFERROR(ROUNDUP(I765*Admin!$AE$4,0),"FKU")</f>
        <v>913</v>
      </c>
      <c r="T765">
        <f ca="1">IFERROR(ROUNDUP(J765*Admin!$AE$4,0),"FKU")</f>
        <v>1014</v>
      </c>
      <c r="U765">
        <f ca="1">IFERROR(ROUNDUP(K765*Admin!$AE$4,0),"FKU")</f>
        <v>1260</v>
      </c>
      <c r="V765" t="str">
        <f>IFERROR(ROUNDUP(L765*Avropsmottagare!$G$4,0),"FKU")</f>
        <v>FKU</v>
      </c>
      <c r="W765">
        <f t="shared" si="24"/>
        <v>0</v>
      </c>
    </row>
    <row r="766" spans="1:23" x14ac:dyDescent="0.35">
      <c r="A766" t="s">
        <v>61</v>
      </c>
      <c r="B766" t="s">
        <v>62</v>
      </c>
      <c r="C766" t="s">
        <v>5</v>
      </c>
      <c r="D766" t="s">
        <v>116</v>
      </c>
      <c r="G766" t="s">
        <v>45</v>
      </c>
      <c r="H766">
        <v>676</v>
      </c>
      <c r="I766">
        <v>751</v>
      </c>
      <c r="J766">
        <v>834</v>
      </c>
      <c r="K766">
        <v>921</v>
      </c>
      <c r="L766" t="s">
        <v>37</v>
      </c>
      <c r="Q766" t="str">
        <f t="shared" si="23"/>
        <v>Ework Group ABE6.1 Webbstrateg</v>
      </c>
      <c r="R766">
        <f ca="1">IFERROR(ROUNDUP(H766*Admin!$AE$4,0),"FKU")</f>
        <v>750</v>
      </c>
      <c r="S766">
        <f ca="1">IFERROR(ROUNDUP(I766*Admin!$AE$4,0),"FKU")</f>
        <v>833</v>
      </c>
      <c r="T766">
        <f ca="1">IFERROR(ROUNDUP(J766*Admin!$AE$4,0),"FKU")</f>
        <v>925</v>
      </c>
      <c r="U766">
        <f ca="1">IFERROR(ROUNDUP(K766*Admin!$AE$4,0),"FKU")</f>
        <v>1022</v>
      </c>
      <c r="V766" t="str">
        <f>IFERROR(ROUNDUP(L766*Avropsmottagare!$G$4,0),"FKU")</f>
        <v>FKU</v>
      </c>
      <c r="W766">
        <f t="shared" si="24"/>
        <v>0</v>
      </c>
    </row>
    <row r="767" spans="1:23" x14ac:dyDescent="0.35">
      <c r="A767" t="s">
        <v>61</v>
      </c>
      <c r="B767" t="s">
        <v>62</v>
      </c>
      <c r="C767" t="s">
        <v>5</v>
      </c>
      <c r="D767" t="s">
        <v>116</v>
      </c>
      <c r="G767" t="s">
        <v>117</v>
      </c>
      <c r="H767">
        <v>676</v>
      </c>
      <c r="I767">
        <v>751</v>
      </c>
      <c r="J767">
        <v>834</v>
      </c>
      <c r="K767">
        <v>921</v>
      </c>
      <c r="L767" t="s">
        <v>37</v>
      </c>
      <c r="Q767" t="str">
        <f t="shared" si="23"/>
        <v>Ework Group ABE6.2 Interaktionsdesigner/Tillgänglighetsexpert</v>
      </c>
      <c r="R767">
        <f ca="1">IFERROR(ROUNDUP(H767*Admin!$AE$4,0),"FKU")</f>
        <v>750</v>
      </c>
      <c r="S767">
        <f ca="1">IFERROR(ROUNDUP(I767*Admin!$AE$4,0),"FKU")</f>
        <v>833</v>
      </c>
      <c r="T767">
        <f ca="1">IFERROR(ROUNDUP(J767*Admin!$AE$4,0),"FKU")</f>
        <v>925</v>
      </c>
      <c r="U767">
        <f ca="1">IFERROR(ROUNDUP(K767*Admin!$AE$4,0),"FKU")</f>
        <v>1022</v>
      </c>
      <c r="V767" t="str">
        <f>IFERROR(ROUNDUP(L767*Avropsmottagare!$G$4,0),"FKU")</f>
        <v>FKU</v>
      </c>
      <c r="W767">
        <f t="shared" si="24"/>
        <v>0</v>
      </c>
    </row>
    <row r="768" spans="1:23" x14ac:dyDescent="0.35">
      <c r="A768" t="s">
        <v>61</v>
      </c>
      <c r="B768" t="s">
        <v>62</v>
      </c>
      <c r="C768" t="s">
        <v>5</v>
      </c>
      <c r="D768" t="s">
        <v>116</v>
      </c>
      <c r="G768" t="s">
        <v>16</v>
      </c>
      <c r="H768">
        <v>676</v>
      </c>
      <c r="I768">
        <v>751</v>
      </c>
      <c r="J768">
        <v>834</v>
      </c>
      <c r="K768">
        <v>921</v>
      </c>
      <c r="L768" t="s">
        <v>37</v>
      </c>
      <c r="Q768" t="str">
        <f t="shared" si="23"/>
        <v>Ework Group ABE6.3 Grafisk formgivare</v>
      </c>
      <c r="R768">
        <f ca="1">IFERROR(ROUNDUP(H768*Admin!$AE$4,0),"FKU")</f>
        <v>750</v>
      </c>
      <c r="S768">
        <f ca="1">IFERROR(ROUNDUP(I768*Admin!$AE$4,0),"FKU")</f>
        <v>833</v>
      </c>
      <c r="T768">
        <f ca="1">IFERROR(ROUNDUP(J768*Admin!$AE$4,0),"FKU")</f>
        <v>925</v>
      </c>
      <c r="U768">
        <f ca="1">IFERROR(ROUNDUP(K768*Admin!$AE$4,0),"FKU")</f>
        <v>1022</v>
      </c>
      <c r="V768" t="str">
        <f>IFERROR(ROUNDUP(L768*Avropsmottagare!$G$4,0),"FKU")</f>
        <v>FKU</v>
      </c>
      <c r="W768">
        <f t="shared" si="24"/>
        <v>0</v>
      </c>
    </row>
    <row r="769" spans="1:23" x14ac:dyDescent="0.35">
      <c r="A769" t="s">
        <v>61</v>
      </c>
      <c r="B769" t="s">
        <v>62</v>
      </c>
      <c r="C769" t="s">
        <v>5</v>
      </c>
      <c r="D769" t="s">
        <v>46</v>
      </c>
      <c r="G769" t="s">
        <v>47</v>
      </c>
      <c r="H769">
        <v>272</v>
      </c>
      <c r="I769">
        <v>302</v>
      </c>
      <c r="J769">
        <v>401</v>
      </c>
      <c r="K769">
        <v>499</v>
      </c>
      <c r="L769" t="s">
        <v>37</v>
      </c>
      <c r="Q769" t="str">
        <f t="shared" si="23"/>
        <v>Ework Group ABE7.1 Teknikstöd – på plats</v>
      </c>
      <c r="R769">
        <f ca="1">IFERROR(ROUNDUP(H769*Admin!$AE$4,0),"FKU")</f>
        <v>302</v>
      </c>
      <c r="S769">
        <f ca="1">IFERROR(ROUNDUP(I769*Admin!$AE$4,0),"FKU")</f>
        <v>335</v>
      </c>
      <c r="T769">
        <f ca="1">IFERROR(ROUNDUP(J769*Admin!$AE$4,0),"FKU")</f>
        <v>445</v>
      </c>
      <c r="U769">
        <f ca="1">IFERROR(ROUNDUP(K769*Admin!$AE$4,0),"FKU")</f>
        <v>554</v>
      </c>
      <c r="V769" t="str">
        <f>IFERROR(ROUNDUP(L769*Avropsmottagare!$G$4,0),"FKU")</f>
        <v>FKU</v>
      </c>
      <c r="W769">
        <f t="shared" si="24"/>
        <v>0</v>
      </c>
    </row>
    <row r="770" spans="1:23" x14ac:dyDescent="0.35">
      <c r="A770" t="s">
        <v>61</v>
      </c>
      <c r="B770" t="s">
        <v>62</v>
      </c>
      <c r="C770" t="s">
        <v>6</v>
      </c>
      <c r="D770" t="s">
        <v>36</v>
      </c>
      <c r="G770" t="s">
        <v>9</v>
      </c>
      <c r="H770">
        <v>696</v>
      </c>
      <c r="I770">
        <v>773</v>
      </c>
      <c r="J770">
        <v>858</v>
      </c>
      <c r="K770">
        <v>955</v>
      </c>
      <c r="L770" t="s">
        <v>37</v>
      </c>
      <c r="Q770" t="str">
        <f t="shared" si="23"/>
        <v>Ework Group ABF1.1 IT- eller Digitaliseringsstrateg</v>
      </c>
      <c r="R770">
        <f ca="1">IFERROR(ROUNDUP(H770*Admin!$AE$4,0),"FKU")</f>
        <v>772</v>
      </c>
      <c r="S770">
        <f ca="1">IFERROR(ROUNDUP(I770*Admin!$AE$4,0),"FKU")</f>
        <v>857</v>
      </c>
      <c r="T770">
        <f ca="1">IFERROR(ROUNDUP(J770*Admin!$AE$4,0),"FKU")</f>
        <v>952</v>
      </c>
      <c r="U770">
        <f ca="1">IFERROR(ROUNDUP(K770*Admin!$AE$4,0),"FKU")</f>
        <v>1059</v>
      </c>
      <c r="V770" t="str">
        <f>IFERROR(ROUNDUP(L770*Avropsmottagare!$G$4,0),"FKU")</f>
        <v>FKU</v>
      </c>
      <c r="W770">
        <f t="shared" si="24"/>
        <v>0</v>
      </c>
    </row>
    <row r="771" spans="1:23" x14ac:dyDescent="0.35">
      <c r="A771" t="s">
        <v>61</v>
      </c>
      <c r="B771" t="s">
        <v>62</v>
      </c>
      <c r="C771" t="s">
        <v>6</v>
      </c>
      <c r="D771" t="s">
        <v>36</v>
      </c>
      <c r="G771" t="s">
        <v>106</v>
      </c>
      <c r="H771">
        <v>696</v>
      </c>
      <c r="I771">
        <v>773</v>
      </c>
      <c r="J771">
        <v>858</v>
      </c>
      <c r="K771">
        <v>955</v>
      </c>
      <c r="L771" t="s">
        <v>37</v>
      </c>
      <c r="Q771" t="str">
        <f t="shared" ref="Q771:Q834" si="25">$A771&amp;$C771&amp;$G771</f>
        <v>Ework Group ABF1.2 Modelleringsledare/Kravanalytiker</v>
      </c>
      <c r="R771">
        <f ca="1">IFERROR(ROUNDUP(H771*Admin!$AE$4,0),"FKU")</f>
        <v>772</v>
      </c>
      <c r="S771">
        <f ca="1">IFERROR(ROUNDUP(I771*Admin!$AE$4,0),"FKU")</f>
        <v>857</v>
      </c>
      <c r="T771">
        <f ca="1">IFERROR(ROUNDUP(J771*Admin!$AE$4,0),"FKU")</f>
        <v>952</v>
      </c>
      <c r="U771">
        <f ca="1">IFERROR(ROUNDUP(K771*Admin!$AE$4,0),"FKU")</f>
        <v>1059</v>
      </c>
      <c r="V771" t="str">
        <f>IFERROR(ROUNDUP(L771*Avropsmottagare!$G$4,0),"FKU")</f>
        <v>FKU</v>
      </c>
      <c r="W771">
        <f t="shared" ref="W771:W834" si="26">M771/1000000</f>
        <v>0</v>
      </c>
    </row>
    <row r="772" spans="1:23" x14ac:dyDescent="0.35">
      <c r="A772" t="s">
        <v>61</v>
      </c>
      <c r="B772" t="s">
        <v>62</v>
      </c>
      <c r="C772" t="s">
        <v>6</v>
      </c>
      <c r="D772" t="s">
        <v>36</v>
      </c>
      <c r="G772" t="s">
        <v>107</v>
      </c>
      <c r="H772">
        <v>696</v>
      </c>
      <c r="I772">
        <v>773</v>
      </c>
      <c r="J772">
        <v>858</v>
      </c>
      <c r="K772">
        <v>955</v>
      </c>
      <c r="L772" t="s">
        <v>37</v>
      </c>
      <c r="Q772" t="str">
        <f t="shared" si="25"/>
        <v>Ework Group ABF1.3 Metodstöd</v>
      </c>
      <c r="R772">
        <f ca="1">IFERROR(ROUNDUP(H772*Admin!$AE$4,0),"FKU")</f>
        <v>772</v>
      </c>
      <c r="S772">
        <f ca="1">IFERROR(ROUNDUP(I772*Admin!$AE$4,0),"FKU")</f>
        <v>857</v>
      </c>
      <c r="T772">
        <f ca="1">IFERROR(ROUNDUP(J772*Admin!$AE$4,0),"FKU")</f>
        <v>952</v>
      </c>
      <c r="U772">
        <f ca="1">IFERROR(ROUNDUP(K772*Admin!$AE$4,0),"FKU")</f>
        <v>1059</v>
      </c>
      <c r="V772" t="str">
        <f>IFERROR(ROUNDUP(L772*Avropsmottagare!$G$4,0),"FKU")</f>
        <v>FKU</v>
      </c>
      <c r="W772">
        <f t="shared" si="26"/>
        <v>0</v>
      </c>
    </row>
    <row r="773" spans="1:23" x14ac:dyDescent="0.35">
      <c r="A773" t="s">
        <v>61</v>
      </c>
      <c r="B773" t="s">
        <v>62</v>
      </c>
      <c r="C773" t="s">
        <v>6</v>
      </c>
      <c r="D773" t="s">
        <v>36</v>
      </c>
      <c r="G773" t="s">
        <v>108</v>
      </c>
      <c r="H773">
        <v>696</v>
      </c>
      <c r="I773">
        <v>773</v>
      </c>
      <c r="J773">
        <v>858</v>
      </c>
      <c r="K773">
        <v>955</v>
      </c>
      <c r="L773" t="s">
        <v>37</v>
      </c>
      <c r="Q773" t="str">
        <f t="shared" si="25"/>
        <v>Ework Group ABF1.4 Hållbarhetsstrateg inom IT</v>
      </c>
      <c r="R773">
        <f ca="1">IFERROR(ROUNDUP(H773*Admin!$AE$4,0),"FKU")</f>
        <v>772</v>
      </c>
      <c r="S773">
        <f ca="1">IFERROR(ROUNDUP(I773*Admin!$AE$4,0),"FKU")</f>
        <v>857</v>
      </c>
      <c r="T773">
        <f ca="1">IFERROR(ROUNDUP(J773*Admin!$AE$4,0),"FKU")</f>
        <v>952</v>
      </c>
      <c r="U773">
        <f ca="1">IFERROR(ROUNDUP(K773*Admin!$AE$4,0),"FKU")</f>
        <v>1059</v>
      </c>
      <c r="V773" t="str">
        <f>IFERROR(ROUNDUP(L773*Avropsmottagare!$G$4,0),"FKU")</f>
        <v>FKU</v>
      </c>
      <c r="W773">
        <f t="shared" si="26"/>
        <v>0</v>
      </c>
    </row>
    <row r="774" spans="1:23" x14ac:dyDescent="0.35">
      <c r="A774" t="s">
        <v>61</v>
      </c>
      <c r="B774" t="s">
        <v>62</v>
      </c>
      <c r="C774" t="s">
        <v>6</v>
      </c>
      <c r="D774" t="s">
        <v>38</v>
      </c>
      <c r="G774" t="s">
        <v>10</v>
      </c>
      <c r="H774">
        <v>660</v>
      </c>
      <c r="I774">
        <v>733</v>
      </c>
      <c r="J774">
        <v>814</v>
      </c>
      <c r="K774">
        <v>998</v>
      </c>
      <c r="L774" t="s">
        <v>37</v>
      </c>
      <c r="Q774" t="str">
        <f t="shared" si="25"/>
        <v>Ework Group ABF2.1 Projektledare</v>
      </c>
      <c r="R774">
        <f ca="1">IFERROR(ROUNDUP(H774*Admin!$AE$4,0),"FKU")</f>
        <v>732</v>
      </c>
      <c r="S774">
        <f ca="1">IFERROR(ROUNDUP(I774*Admin!$AE$4,0),"FKU")</f>
        <v>813</v>
      </c>
      <c r="T774">
        <f ca="1">IFERROR(ROUNDUP(J774*Admin!$AE$4,0),"FKU")</f>
        <v>903</v>
      </c>
      <c r="U774">
        <f ca="1">IFERROR(ROUNDUP(K774*Admin!$AE$4,0),"FKU")</f>
        <v>1107</v>
      </c>
      <c r="V774" t="str">
        <f>IFERROR(ROUNDUP(L774*Avropsmottagare!$G$4,0),"FKU")</f>
        <v>FKU</v>
      </c>
      <c r="W774">
        <f t="shared" si="26"/>
        <v>0</v>
      </c>
    </row>
    <row r="775" spans="1:23" x14ac:dyDescent="0.35">
      <c r="A775" t="s">
        <v>61</v>
      </c>
      <c r="B775" t="s">
        <v>62</v>
      </c>
      <c r="C775" t="s">
        <v>6</v>
      </c>
      <c r="D775" t="s">
        <v>38</v>
      </c>
      <c r="G775" t="s">
        <v>11</v>
      </c>
      <c r="H775">
        <v>660</v>
      </c>
      <c r="I775">
        <v>733</v>
      </c>
      <c r="J775">
        <v>814</v>
      </c>
      <c r="K775">
        <v>998</v>
      </c>
      <c r="L775" t="s">
        <v>37</v>
      </c>
      <c r="Q775" t="str">
        <f t="shared" si="25"/>
        <v>Ework Group ABF2.2 Teknisk projektledare</v>
      </c>
      <c r="R775">
        <f ca="1">IFERROR(ROUNDUP(H775*Admin!$AE$4,0),"FKU")</f>
        <v>732</v>
      </c>
      <c r="S775">
        <f ca="1">IFERROR(ROUNDUP(I775*Admin!$AE$4,0),"FKU")</f>
        <v>813</v>
      </c>
      <c r="T775">
        <f ca="1">IFERROR(ROUNDUP(J775*Admin!$AE$4,0),"FKU")</f>
        <v>903</v>
      </c>
      <c r="U775">
        <f ca="1">IFERROR(ROUNDUP(K775*Admin!$AE$4,0),"FKU")</f>
        <v>1107</v>
      </c>
      <c r="V775" t="str">
        <f>IFERROR(ROUNDUP(L775*Avropsmottagare!$G$4,0),"FKU")</f>
        <v>FKU</v>
      </c>
      <c r="W775">
        <f t="shared" si="26"/>
        <v>0</v>
      </c>
    </row>
    <row r="776" spans="1:23" x14ac:dyDescent="0.35">
      <c r="A776" t="s">
        <v>61</v>
      </c>
      <c r="B776" t="s">
        <v>62</v>
      </c>
      <c r="C776" t="s">
        <v>6</v>
      </c>
      <c r="D776" t="s">
        <v>38</v>
      </c>
      <c r="G776" t="s">
        <v>109</v>
      </c>
      <c r="H776">
        <v>660</v>
      </c>
      <c r="I776">
        <v>733</v>
      </c>
      <c r="J776">
        <v>814</v>
      </c>
      <c r="K776">
        <v>998</v>
      </c>
      <c r="L776" t="s">
        <v>37</v>
      </c>
      <c r="Q776" t="str">
        <f t="shared" si="25"/>
        <v>Ework Group ABF2.3 Förändringsledare</v>
      </c>
      <c r="R776">
        <f ca="1">IFERROR(ROUNDUP(H776*Admin!$AE$4,0),"FKU")</f>
        <v>732</v>
      </c>
      <c r="S776">
        <f ca="1">IFERROR(ROUNDUP(I776*Admin!$AE$4,0),"FKU")</f>
        <v>813</v>
      </c>
      <c r="T776">
        <f ca="1">IFERROR(ROUNDUP(J776*Admin!$AE$4,0),"FKU")</f>
        <v>903</v>
      </c>
      <c r="U776">
        <f ca="1">IFERROR(ROUNDUP(K776*Admin!$AE$4,0),"FKU")</f>
        <v>1107</v>
      </c>
      <c r="V776" t="str">
        <f>IFERROR(ROUNDUP(L776*Avropsmottagare!$G$4,0),"FKU")</f>
        <v>FKU</v>
      </c>
      <c r="W776">
        <f t="shared" si="26"/>
        <v>0</v>
      </c>
    </row>
    <row r="777" spans="1:23" x14ac:dyDescent="0.35">
      <c r="A777" t="s">
        <v>61</v>
      </c>
      <c r="B777" t="s">
        <v>62</v>
      </c>
      <c r="C777" t="s">
        <v>6</v>
      </c>
      <c r="D777" t="s">
        <v>38</v>
      </c>
      <c r="G777" t="s">
        <v>110</v>
      </c>
      <c r="H777">
        <v>660</v>
      </c>
      <c r="I777">
        <v>733</v>
      </c>
      <c r="J777">
        <v>814</v>
      </c>
      <c r="K777">
        <v>998</v>
      </c>
      <c r="L777" t="s">
        <v>37</v>
      </c>
      <c r="Q777" t="str">
        <f t="shared" si="25"/>
        <v>Ework Group ABF2.4 IT-controller/Compliance manager</v>
      </c>
      <c r="R777">
        <f ca="1">IFERROR(ROUNDUP(H777*Admin!$AE$4,0),"FKU")</f>
        <v>732</v>
      </c>
      <c r="S777">
        <f ca="1">IFERROR(ROUNDUP(I777*Admin!$AE$4,0),"FKU")</f>
        <v>813</v>
      </c>
      <c r="T777">
        <f ca="1">IFERROR(ROUNDUP(J777*Admin!$AE$4,0),"FKU")</f>
        <v>903</v>
      </c>
      <c r="U777">
        <f ca="1">IFERROR(ROUNDUP(K777*Admin!$AE$4,0),"FKU")</f>
        <v>1107</v>
      </c>
      <c r="V777" t="str">
        <f>IFERROR(ROUNDUP(L777*Avropsmottagare!$G$4,0),"FKU")</f>
        <v>FKU</v>
      </c>
      <c r="W777">
        <f t="shared" si="26"/>
        <v>0</v>
      </c>
    </row>
    <row r="778" spans="1:23" x14ac:dyDescent="0.35">
      <c r="A778" t="s">
        <v>61</v>
      </c>
      <c r="B778" t="s">
        <v>62</v>
      </c>
      <c r="C778" t="s">
        <v>6</v>
      </c>
      <c r="D778" t="s">
        <v>39</v>
      </c>
      <c r="G778" t="s">
        <v>111</v>
      </c>
      <c r="H778">
        <v>731</v>
      </c>
      <c r="I778">
        <v>812</v>
      </c>
      <c r="J778">
        <v>902</v>
      </c>
      <c r="K778">
        <v>1012</v>
      </c>
      <c r="L778" t="s">
        <v>37</v>
      </c>
      <c r="Q778" t="str">
        <f t="shared" si="25"/>
        <v>Ework Group ABF3.1 Systemutvecklare/Systemintegratör</v>
      </c>
      <c r="R778">
        <f ca="1">IFERROR(ROUNDUP(H778*Admin!$AE$4,0),"FKU")</f>
        <v>811</v>
      </c>
      <c r="S778">
        <f ca="1">IFERROR(ROUNDUP(I778*Admin!$AE$4,0),"FKU")</f>
        <v>901</v>
      </c>
      <c r="T778">
        <f ca="1">IFERROR(ROUNDUP(J778*Admin!$AE$4,0),"FKU")</f>
        <v>1001</v>
      </c>
      <c r="U778">
        <f ca="1">IFERROR(ROUNDUP(K778*Admin!$AE$4,0),"FKU")</f>
        <v>1122</v>
      </c>
      <c r="V778" t="str">
        <f>IFERROR(ROUNDUP(L778*Avropsmottagare!$G$4,0),"FKU")</f>
        <v>FKU</v>
      </c>
      <c r="W778">
        <f t="shared" si="26"/>
        <v>0</v>
      </c>
    </row>
    <row r="779" spans="1:23" x14ac:dyDescent="0.35">
      <c r="A779" t="s">
        <v>61</v>
      </c>
      <c r="B779" t="s">
        <v>62</v>
      </c>
      <c r="C779" t="s">
        <v>6</v>
      </c>
      <c r="D779" t="s">
        <v>39</v>
      </c>
      <c r="G779" t="s">
        <v>112</v>
      </c>
      <c r="H779">
        <v>731</v>
      </c>
      <c r="I779">
        <v>812</v>
      </c>
      <c r="J779">
        <v>902</v>
      </c>
      <c r="K779">
        <v>1012</v>
      </c>
      <c r="L779" t="s">
        <v>37</v>
      </c>
      <c r="Q779" t="str">
        <f t="shared" si="25"/>
        <v>Ework Group ABF3.2 Systemförvaltare</v>
      </c>
      <c r="R779">
        <f ca="1">IFERROR(ROUNDUP(H779*Admin!$AE$4,0),"FKU")</f>
        <v>811</v>
      </c>
      <c r="S779">
        <f ca="1">IFERROR(ROUNDUP(I779*Admin!$AE$4,0),"FKU")</f>
        <v>901</v>
      </c>
      <c r="T779">
        <f ca="1">IFERROR(ROUNDUP(J779*Admin!$AE$4,0),"FKU")</f>
        <v>1001</v>
      </c>
      <c r="U779">
        <f ca="1">IFERROR(ROUNDUP(K779*Admin!$AE$4,0),"FKU")</f>
        <v>1122</v>
      </c>
      <c r="V779" t="str">
        <f>IFERROR(ROUNDUP(L779*Avropsmottagare!$G$4,0),"FKU")</f>
        <v>FKU</v>
      </c>
      <c r="W779">
        <f t="shared" si="26"/>
        <v>0</v>
      </c>
    </row>
    <row r="780" spans="1:23" x14ac:dyDescent="0.35">
      <c r="A780" t="s">
        <v>61</v>
      </c>
      <c r="B780" t="s">
        <v>62</v>
      </c>
      <c r="C780" t="s">
        <v>6</v>
      </c>
      <c r="D780" t="s">
        <v>39</v>
      </c>
      <c r="G780" t="s">
        <v>12</v>
      </c>
      <c r="H780">
        <v>731</v>
      </c>
      <c r="I780">
        <v>812</v>
      </c>
      <c r="J780">
        <v>902</v>
      </c>
      <c r="K780">
        <v>1012</v>
      </c>
      <c r="L780" t="s">
        <v>37</v>
      </c>
      <c r="Q780" t="str">
        <f t="shared" si="25"/>
        <v>Ework Group ABF3.3 Tekniker</v>
      </c>
      <c r="R780">
        <f ca="1">IFERROR(ROUNDUP(H780*Admin!$AE$4,0),"FKU")</f>
        <v>811</v>
      </c>
      <c r="S780">
        <f ca="1">IFERROR(ROUNDUP(I780*Admin!$AE$4,0),"FKU")</f>
        <v>901</v>
      </c>
      <c r="T780">
        <f ca="1">IFERROR(ROUNDUP(J780*Admin!$AE$4,0),"FKU")</f>
        <v>1001</v>
      </c>
      <c r="U780">
        <f ca="1">IFERROR(ROUNDUP(K780*Admin!$AE$4,0),"FKU")</f>
        <v>1122</v>
      </c>
      <c r="V780" t="str">
        <f>IFERROR(ROUNDUP(L780*Avropsmottagare!$G$4,0),"FKU")</f>
        <v>FKU</v>
      </c>
      <c r="W780">
        <f t="shared" si="26"/>
        <v>0</v>
      </c>
    </row>
    <row r="781" spans="1:23" x14ac:dyDescent="0.35">
      <c r="A781" t="s">
        <v>61</v>
      </c>
      <c r="B781" t="s">
        <v>62</v>
      </c>
      <c r="C781" t="s">
        <v>6</v>
      </c>
      <c r="D781" t="s">
        <v>39</v>
      </c>
      <c r="G781" t="s">
        <v>13</v>
      </c>
      <c r="H781">
        <v>731</v>
      </c>
      <c r="I781">
        <v>812</v>
      </c>
      <c r="J781">
        <v>902</v>
      </c>
      <c r="K781">
        <v>1012</v>
      </c>
      <c r="L781" t="s">
        <v>37</v>
      </c>
      <c r="Q781" t="str">
        <f t="shared" si="25"/>
        <v>Ework Group ABF3.4 Testare</v>
      </c>
      <c r="R781">
        <f ca="1">IFERROR(ROUNDUP(H781*Admin!$AE$4,0),"FKU")</f>
        <v>811</v>
      </c>
      <c r="S781">
        <f ca="1">IFERROR(ROUNDUP(I781*Admin!$AE$4,0),"FKU")</f>
        <v>901</v>
      </c>
      <c r="T781">
        <f ca="1">IFERROR(ROUNDUP(J781*Admin!$AE$4,0),"FKU")</f>
        <v>1001</v>
      </c>
      <c r="U781">
        <f ca="1">IFERROR(ROUNDUP(K781*Admin!$AE$4,0),"FKU")</f>
        <v>1122</v>
      </c>
      <c r="V781" t="str">
        <f>IFERROR(ROUNDUP(L781*Avropsmottagare!$G$4,0),"FKU")</f>
        <v>FKU</v>
      </c>
      <c r="W781">
        <f t="shared" si="26"/>
        <v>0</v>
      </c>
    </row>
    <row r="782" spans="1:23" x14ac:dyDescent="0.35">
      <c r="A782" t="s">
        <v>61</v>
      </c>
      <c r="B782" t="s">
        <v>62</v>
      </c>
      <c r="C782" t="s">
        <v>6</v>
      </c>
      <c r="D782" t="s">
        <v>113</v>
      </c>
      <c r="G782" t="s">
        <v>40</v>
      </c>
      <c r="H782">
        <v>713</v>
      </c>
      <c r="I782">
        <v>792</v>
      </c>
      <c r="J782">
        <v>879</v>
      </c>
      <c r="K782">
        <v>1039</v>
      </c>
      <c r="L782" t="s">
        <v>37</v>
      </c>
      <c r="Q782" t="str">
        <f t="shared" si="25"/>
        <v>Ework Group ABF4.1 Enterprisearkitekt</v>
      </c>
      <c r="R782">
        <f ca="1">IFERROR(ROUNDUP(H782*Admin!$AE$4,0),"FKU")</f>
        <v>791</v>
      </c>
      <c r="S782">
        <f ca="1">IFERROR(ROUNDUP(I782*Admin!$AE$4,0),"FKU")</f>
        <v>879</v>
      </c>
      <c r="T782">
        <f ca="1">IFERROR(ROUNDUP(J782*Admin!$AE$4,0),"FKU")</f>
        <v>975</v>
      </c>
      <c r="U782">
        <f ca="1">IFERROR(ROUNDUP(K782*Admin!$AE$4,0),"FKU")</f>
        <v>1152</v>
      </c>
      <c r="V782" t="str">
        <f>IFERROR(ROUNDUP(L782*Avropsmottagare!$G$4,0),"FKU")</f>
        <v>FKU</v>
      </c>
      <c r="W782">
        <f t="shared" si="26"/>
        <v>0</v>
      </c>
    </row>
    <row r="783" spans="1:23" x14ac:dyDescent="0.35">
      <c r="A783" t="s">
        <v>61</v>
      </c>
      <c r="B783" t="s">
        <v>62</v>
      </c>
      <c r="C783" t="s">
        <v>6</v>
      </c>
      <c r="D783" t="s">
        <v>113</v>
      </c>
      <c r="G783" t="s">
        <v>41</v>
      </c>
      <c r="H783">
        <v>713</v>
      </c>
      <c r="I783">
        <v>792</v>
      </c>
      <c r="J783">
        <v>879</v>
      </c>
      <c r="K783">
        <v>1039</v>
      </c>
      <c r="L783" t="s">
        <v>37</v>
      </c>
      <c r="Q783" t="str">
        <f t="shared" si="25"/>
        <v>Ework Group ABF4.2 Verksamhetsarkitekt</v>
      </c>
      <c r="R783">
        <f ca="1">IFERROR(ROUNDUP(H783*Admin!$AE$4,0),"FKU")</f>
        <v>791</v>
      </c>
      <c r="S783">
        <f ca="1">IFERROR(ROUNDUP(I783*Admin!$AE$4,0),"FKU")</f>
        <v>879</v>
      </c>
      <c r="T783">
        <f ca="1">IFERROR(ROUNDUP(J783*Admin!$AE$4,0),"FKU")</f>
        <v>975</v>
      </c>
      <c r="U783">
        <f ca="1">IFERROR(ROUNDUP(K783*Admin!$AE$4,0),"FKU")</f>
        <v>1152</v>
      </c>
      <c r="V783" t="str">
        <f>IFERROR(ROUNDUP(L783*Avropsmottagare!$G$4,0),"FKU")</f>
        <v>FKU</v>
      </c>
      <c r="W783">
        <f t="shared" si="26"/>
        <v>0</v>
      </c>
    </row>
    <row r="784" spans="1:23" x14ac:dyDescent="0.35">
      <c r="A784" t="s">
        <v>61</v>
      </c>
      <c r="B784" t="s">
        <v>62</v>
      </c>
      <c r="C784" t="s">
        <v>6</v>
      </c>
      <c r="D784" t="s">
        <v>113</v>
      </c>
      <c r="G784" t="s">
        <v>42</v>
      </c>
      <c r="H784">
        <v>713</v>
      </c>
      <c r="I784">
        <v>792</v>
      </c>
      <c r="J784">
        <v>879</v>
      </c>
      <c r="K784">
        <v>1039</v>
      </c>
      <c r="L784" t="s">
        <v>37</v>
      </c>
      <c r="Q784" t="str">
        <f t="shared" si="25"/>
        <v>Ework Group ABF4.3 Lösningsarkitekt</v>
      </c>
      <c r="R784">
        <f ca="1">IFERROR(ROUNDUP(H784*Admin!$AE$4,0),"FKU")</f>
        <v>791</v>
      </c>
      <c r="S784">
        <f ca="1">IFERROR(ROUNDUP(I784*Admin!$AE$4,0),"FKU")</f>
        <v>879</v>
      </c>
      <c r="T784">
        <f ca="1">IFERROR(ROUNDUP(J784*Admin!$AE$4,0),"FKU")</f>
        <v>975</v>
      </c>
      <c r="U784">
        <f ca="1">IFERROR(ROUNDUP(K784*Admin!$AE$4,0),"FKU")</f>
        <v>1152</v>
      </c>
      <c r="V784" t="str">
        <f>IFERROR(ROUNDUP(L784*Avropsmottagare!$G$4,0),"FKU")</f>
        <v>FKU</v>
      </c>
      <c r="W784">
        <f t="shared" si="26"/>
        <v>0</v>
      </c>
    </row>
    <row r="785" spans="1:23" x14ac:dyDescent="0.35">
      <c r="A785" t="s">
        <v>61</v>
      </c>
      <c r="B785" t="s">
        <v>62</v>
      </c>
      <c r="C785" t="s">
        <v>6</v>
      </c>
      <c r="D785" t="s">
        <v>113</v>
      </c>
      <c r="G785" t="s">
        <v>43</v>
      </c>
      <c r="H785">
        <v>713</v>
      </c>
      <c r="I785">
        <v>792</v>
      </c>
      <c r="J785">
        <v>879</v>
      </c>
      <c r="K785">
        <v>1039</v>
      </c>
      <c r="L785" t="s">
        <v>37</v>
      </c>
      <c r="Q785" t="str">
        <f t="shared" si="25"/>
        <v>Ework Group ABF4.4 Mjukvaruarkitekt</v>
      </c>
      <c r="R785">
        <f ca="1">IFERROR(ROUNDUP(H785*Admin!$AE$4,0),"FKU")</f>
        <v>791</v>
      </c>
      <c r="S785">
        <f ca="1">IFERROR(ROUNDUP(I785*Admin!$AE$4,0),"FKU")</f>
        <v>879</v>
      </c>
      <c r="T785">
        <f ca="1">IFERROR(ROUNDUP(J785*Admin!$AE$4,0),"FKU")</f>
        <v>975</v>
      </c>
      <c r="U785">
        <f ca="1">IFERROR(ROUNDUP(K785*Admin!$AE$4,0),"FKU")</f>
        <v>1152</v>
      </c>
      <c r="V785" t="str">
        <f>IFERROR(ROUNDUP(L785*Avropsmottagare!$G$4,0),"FKU")</f>
        <v>FKU</v>
      </c>
      <c r="W785">
        <f t="shared" si="26"/>
        <v>0</v>
      </c>
    </row>
    <row r="786" spans="1:23" x14ac:dyDescent="0.35">
      <c r="A786" t="s">
        <v>61</v>
      </c>
      <c r="B786" t="s">
        <v>62</v>
      </c>
      <c r="C786" t="s">
        <v>6</v>
      </c>
      <c r="D786" t="s">
        <v>113</v>
      </c>
      <c r="G786" t="s">
        <v>44</v>
      </c>
      <c r="H786">
        <v>713</v>
      </c>
      <c r="I786">
        <v>792</v>
      </c>
      <c r="J786">
        <v>879</v>
      </c>
      <c r="K786">
        <v>1039</v>
      </c>
      <c r="L786" t="s">
        <v>37</v>
      </c>
      <c r="Q786" t="str">
        <f t="shared" si="25"/>
        <v>Ework Group ABF4.5 Infrastrukturarkitekt</v>
      </c>
      <c r="R786">
        <f ca="1">IFERROR(ROUNDUP(H786*Admin!$AE$4,0),"FKU")</f>
        <v>791</v>
      </c>
      <c r="S786">
        <f ca="1">IFERROR(ROUNDUP(I786*Admin!$AE$4,0),"FKU")</f>
        <v>879</v>
      </c>
      <c r="T786">
        <f ca="1">IFERROR(ROUNDUP(J786*Admin!$AE$4,0),"FKU")</f>
        <v>975</v>
      </c>
      <c r="U786">
        <f ca="1">IFERROR(ROUNDUP(K786*Admin!$AE$4,0),"FKU")</f>
        <v>1152</v>
      </c>
      <c r="V786" t="str">
        <f>IFERROR(ROUNDUP(L786*Avropsmottagare!$G$4,0),"FKU")</f>
        <v>FKU</v>
      </c>
      <c r="W786">
        <f t="shared" si="26"/>
        <v>0</v>
      </c>
    </row>
    <row r="787" spans="1:23" x14ac:dyDescent="0.35">
      <c r="A787" t="s">
        <v>61</v>
      </c>
      <c r="B787" t="s">
        <v>62</v>
      </c>
      <c r="C787" t="s">
        <v>6</v>
      </c>
      <c r="D787" t="s">
        <v>114</v>
      </c>
      <c r="G787" t="s">
        <v>14</v>
      </c>
      <c r="H787">
        <v>739</v>
      </c>
      <c r="I787">
        <v>821</v>
      </c>
      <c r="J787">
        <v>912</v>
      </c>
      <c r="K787">
        <v>1114</v>
      </c>
      <c r="L787" t="s">
        <v>37</v>
      </c>
      <c r="Q787" t="str">
        <f t="shared" si="25"/>
        <v>Ework Group ABF5.1 Säkerhetsstrateg/Säkerhetsanalytiker</v>
      </c>
      <c r="R787">
        <f ca="1">IFERROR(ROUNDUP(H787*Admin!$AE$4,0),"FKU")</f>
        <v>820</v>
      </c>
      <c r="S787">
        <f ca="1">IFERROR(ROUNDUP(I787*Admin!$AE$4,0),"FKU")</f>
        <v>911</v>
      </c>
      <c r="T787">
        <f ca="1">IFERROR(ROUNDUP(J787*Admin!$AE$4,0),"FKU")</f>
        <v>1012</v>
      </c>
      <c r="U787">
        <f ca="1">IFERROR(ROUNDUP(K787*Admin!$AE$4,0),"FKU")</f>
        <v>1236</v>
      </c>
      <c r="V787" t="str">
        <f>IFERROR(ROUNDUP(L787*Avropsmottagare!$G$4,0),"FKU")</f>
        <v>FKU</v>
      </c>
      <c r="W787">
        <f t="shared" si="26"/>
        <v>0</v>
      </c>
    </row>
    <row r="788" spans="1:23" x14ac:dyDescent="0.35">
      <c r="A788" t="s">
        <v>61</v>
      </c>
      <c r="B788" t="s">
        <v>62</v>
      </c>
      <c r="C788" t="s">
        <v>6</v>
      </c>
      <c r="D788" t="s">
        <v>114</v>
      </c>
      <c r="G788" t="s">
        <v>115</v>
      </c>
      <c r="H788">
        <v>739</v>
      </c>
      <c r="I788">
        <v>821</v>
      </c>
      <c r="J788">
        <v>912</v>
      </c>
      <c r="K788">
        <v>1114</v>
      </c>
      <c r="L788" t="s">
        <v>37</v>
      </c>
      <c r="Q788" t="str">
        <f t="shared" si="25"/>
        <v>Ework Group ABF5.2 Risk Manager</v>
      </c>
      <c r="R788">
        <f ca="1">IFERROR(ROUNDUP(H788*Admin!$AE$4,0),"FKU")</f>
        <v>820</v>
      </c>
      <c r="S788">
        <f ca="1">IFERROR(ROUNDUP(I788*Admin!$AE$4,0),"FKU")</f>
        <v>911</v>
      </c>
      <c r="T788">
        <f ca="1">IFERROR(ROUNDUP(J788*Admin!$AE$4,0),"FKU")</f>
        <v>1012</v>
      </c>
      <c r="U788">
        <f ca="1">IFERROR(ROUNDUP(K788*Admin!$AE$4,0),"FKU")</f>
        <v>1236</v>
      </c>
      <c r="V788" t="str">
        <f>IFERROR(ROUNDUP(L788*Avropsmottagare!$G$4,0),"FKU")</f>
        <v>FKU</v>
      </c>
      <c r="W788">
        <f t="shared" si="26"/>
        <v>0</v>
      </c>
    </row>
    <row r="789" spans="1:23" x14ac:dyDescent="0.35">
      <c r="A789" t="s">
        <v>61</v>
      </c>
      <c r="B789" t="s">
        <v>62</v>
      </c>
      <c r="C789" t="s">
        <v>6</v>
      </c>
      <c r="D789" t="s">
        <v>114</v>
      </c>
      <c r="G789" t="s">
        <v>15</v>
      </c>
      <c r="H789">
        <v>739</v>
      </c>
      <c r="I789">
        <v>821</v>
      </c>
      <c r="J789">
        <v>912</v>
      </c>
      <c r="K789">
        <v>1114</v>
      </c>
      <c r="L789" t="s">
        <v>37</v>
      </c>
      <c r="Q789" t="str">
        <f t="shared" si="25"/>
        <v>Ework Group ABF5.3 Säkerhetstekniker</v>
      </c>
      <c r="R789">
        <f ca="1">IFERROR(ROUNDUP(H789*Admin!$AE$4,0),"FKU")</f>
        <v>820</v>
      </c>
      <c r="S789">
        <f ca="1">IFERROR(ROUNDUP(I789*Admin!$AE$4,0),"FKU")</f>
        <v>911</v>
      </c>
      <c r="T789">
        <f ca="1">IFERROR(ROUNDUP(J789*Admin!$AE$4,0),"FKU")</f>
        <v>1012</v>
      </c>
      <c r="U789">
        <f ca="1">IFERROR(ROUNDUP(K789*Admin!$AE$4,0),"FKU")</f>
        <v>1236</v>
      </c>
      <c r="V789" t="str">
        <f>IFERROR(ROUNDUP(L789*Avropsmottagare!$G$4,0),"FKU")</f>
        <v>FKU</v>
      </c>
      <c r="W789">
        <f t="shared" si="26"/>
        <v>0</v>
      </c>
    </row>
    <row r="790" spans="1:23" x14ac:dyDescent="0.35">
      <c r="A790" t="s">
        <v>61</v>
      </c>
      <c r="B790" t="s">
        <v>62</v>
      </c>
      <c r="C790" t="s">
        <v>6</v>
      </c>
      <c r="D790" t="s">
        <v>116</v>
      </c>
      <c r="G790" t="s">
        <v>45</v>
      </c>
      <c r="H790">
        <v>667</v>
      </c>
      <c r="I790">
        <v>741</v>
      </c>
      <c r="J790">
        <v>823</v>
      </c>
      <c r="K790">
        <v>894</v>
      </c>
      <c r="L790" t="s">
        <v>37</v>
      </c>
      <c r="Q790" t="str">
        <f t="shared" si="25"/>
        <v>Ework Group ABF6.1 Webbstrateg</v>
      </c>
      <c r="R790">
        <f ca="1">IFERROR(ROUNDUP(H790*Admin!$AE$4,0),"FKU")</f>
        <v>740</v>
      </c>
      <c r="S790">
        <f ca="1">IFERROR(ROUNDUP(I790*Admin!$AE$4,0),"FKU")</f>
        <v>822</v>
      </c>
      <c r="T790">
        <f ca="1">IFERROR(ROUNDUP(J790*Admin!$AE$4,0),"FKU")</f>
        <v>913</v>
      </c>
      <c r="U790">
        <f ca="1">IFERROR(ROUNDUP(K790*Admin!$AE$4,0),"FKU")</f>
        <v>992</v>
      </c>
      <c r="V790" t="str">
        <f>IFERROR(ROUNDUP(L790*Avropsmottagare!$G$4,0),"FKU")</f>
        <v>FKU</v>
      </c>
      <c r="W790">
        <f t="shared" si="26"/>
        <v>0</v>
      </c>
    </row>
    <row r="791" spans="1:23" x14ac:dyDescent="0.35">
      <c r="A791" t="s">
        <v>61</v>
      </c>
      <c r="B791" t="s">
        <v>62</v>
      </c>
      <c r="C791" t="s">
        <v>6</v>
      </c>
      <c r="D791" t="s">
        <v>116</v>
      </c>
      <c r="G791" t="s">
        <v>117</v>
      </c>
      <c r="H791">
        <v>667</v>
      </c>
      <c r="I791">
        <v>741</v>
      </c>
      <c r="J791">
        <v>823</v>
      </c>
      <c r="K791">
        <v>894</v>
      </c>
      <c r="L791" t="s">
        <v>37</v>
      </c>
      <c r="Q791" t="str">
        <f t="shared" si="25"/>
        <v>Ework Group ABF6.2 Interaktionsdesigner/Tillgänglighetsexpert</v>
      </c>
      <c r="R791">
        <f ca="1">IFERROR(ROUNDUP(H791*Admin!$AE$4,0),"FKU")</f>
        <v>740</v>
      </c>
      <c r="S791">
        <f ca="1">IFERROR(ROUNDUP(I791*Admin!$AE$4,0),"FKU")</f>
        <v>822</v>
      </c>
      <c r="T791">
        <f ca="1">IFERROR(ROUNDUP(J791*Admin!$AE$4,0),"FKU")</f>
        <v>913</v>
      </c>
      <c r="U791">
        <f ca="1">IFERROR(ROUNDUP(K791*Admin!$AE$4,0),"FKU")</f>
        <v>992</v>
      </c>
      <c r="V791" t="str">
        <f>IFERROR(ROUNDUP(L791*Avropsmottagare!$G$4,0),"FKU")</f>
        <v>FKU</v>
      </c>
      <c r="W791">
        <f t="shared" si="26"/>
        <v>0</v>
      </c>
    </row>
    <row r="792" spans="1:23" x14ac:dyDescent="0.35">
      <c r="A792" t="s">
        <v>61</v>
      </c>
      <c r="B792" t="s">
        <v>62</v>
      </c>
      <c r="C792" t="s">
        <v>6</v>
      </c>
      <c r="D792" t="s">
        <v>116</v>
      </c>
      <c r="G792" t="s">
        <v>16</v>
      </c>
      <c r="H792">
        <v>667</v>
      </c>
      <c r="I792">
        <v>741</v>
      </c>
      <c r="J792">
        <v>823</v>
      </c>
      <c r="K792">
        <v>894</v>
      </c>
      <c r="L792" t="s">
        <v>37</v>
      </c>
      <c r="Q792" t="str">
        <f t="shared" si="25"/>
        <v>Ework Group ABF6.3 Grafisk formgivare</v>
      </c>
      <c r="R792">
        <f ca="1">IFERROR(ROUNDUP(H792*Admin!$AE$4,0),"FKU")</f>
        <v>740</v>
      </c>
      <c r="S792">
        <f ca="1">IFERROR(ROUNDUP(I792*Admin!$AE$4,0),"FKU")</f>
        <v>822</v>
      </c>
      <c r="T792">
        <f ca="1">IFERROR(ROUNDUP(J792*Admin!$AE$4,0),"FKU")</f>
        <v>913</v>
      </c>
      <c r="U792">
        <f ca="1">IFERROR(ROUNDUP(K792*Admin!$AE$4,0),"FKU")</f>
        <v>992</v>
      </c>
      <c r="V792" t="str">
        <f>IFERROR(ROUNDUP(L792*Avropsmottagare!$G$4,0),"FKU")</f>
        <v>FKU</v>
      </c>
      <c r="W792">
        <f t="shared" si="26"/>
        <v>0</v>
      </c>
    </row>
    <row r="793" spans="1:23" x14ac:dyDescent="0.35">
      <c r="A793" t="s">
        <v>61</v>
      </c>
      <c r="B793" t="s">
        <v>62</v>
      </c>
      <c r="C793" t="s">
        <v>6</v>
      </c>
      <c r="D793" t="s">
        <v>46</v>
      </c>
      <c r="G793" t="s">
        <v>47</v>
      </c>
      <c r="H793">
        <v>272</v>
      </c>
      <c r="I793">
        <v>302</v>
      </c>
      <c r="J793">
        <v>401</v>
      </c>
      <c r="K793">
        <v>499</v>
      </c>
      <c r="L793" t="s">
        <v>37</v>
      </c>
      <c r="Q793" t="str">
        <f t="shared" si="25"/>
        <v>Ework Group ABF7.1 Teknikstöd – på plats</v>
      </c>
      <c r="R793">
        <f ca="1">IFERROR(ROUNDUP(H793*Admin!$AE$4,0),"FKU")</f>
        <v>302</v>
      </c>
      <c r="S793">
        <f ca="1">IFERROR(ROUNDUP(I793*Admin!$AE$4,0),"FKU")</f>
        <v>335</v>
      </c>
      <c r="T793">
        <f ca="1">IFERROR(ROUNDUP(J793*Admin!$AE$4,0),"FKU")</f>
        <v>445</v>
      </c>
      <c r="U793">
        <f ca="1">IFERROR(ROUNDUP(K793*Admin!$AE$4,0),"FKU")</f>
        <v>554</v>
      </c>
      <c r="V793" t="str">
        <f>IFERROR(ROUNDUP(L793*Avropsmottagare!$G$4,0),"FKU")</f>
        <v>FKU</v>
      </c>
      <c r="W793">
        <f t="shared" si="26"/>
        <v>0</v>
      </c>
    </row>
    <row r="794" spans="1:23" x14ac:dyDescent="0.35">
      <c r="A794" t="s">
        <v>61</v>
      </c>
      <c r="B794" t="s">
        <v>62</v>
      </c>
      <c r="C794" t="s">
        <v>7</v>
      </c>
      <c r="D794" t="s">
        <v>36</v>
      </c>
      <c r="G794" t="s">
        <v>9</v>
      </c>
      <c r="H794">
        <v>759</v>
      </c>
      <c r="I794">
        <v>843</v>
      </c>
      <c r="J794">
        <v>936</v>
      </c>
      <c r="K794">
        <v>1019</v>
      </c>
      <c r="L794" t="s">
        <v>37</v>
      </c>
      <c r="Q794" t="str">
        <f t="shared" si="25"/>
        <v>Ework Group ABG1.1 IT- eller Digitaliseringsstrateg</v>
      </c>
      <c r="R794">
        <f ca="1">IFERROR(ROUNDUP(H794*Admin!$AE$4,0),"FKU")</f>
        <v>842</v>
      </c>
      <c r="S794">
        <f ca="1">IFERROR(ROUNDUP(I794*Admin!$AE$4,0),"FKU")</f>
        <v>935</v>
      </c>
      <c r="T794">
        <f ca="1">IFERROR(ROUNDUP(J794*Admin!$AE$4,0),"FKU")</f>
        <v>1038</v>
      </c>
      <c r="U794">
        <f ca="1">IFERROR(ROUNDUP(K794*Admin!$AE$4,0),"FKU")</f>
        <v>1130</v>
      </c>
      <c r="V794" t="str">
        <f>IFERROR(ROUNDUP(L794*Avropsmottagare!$G$4,0),"FKU")</f>
        <v>FKU</v>
      </c>
      <c r="W794">
        <f t="shared" si="26"/>
        <v>0</v>
      </c>
    </row>
    <row r="795" spans="1:23" x14ac:dyDescent="0.35">
      <c r="A795" t="s">
        <v>61</v>
      </c>
      <c r="B795" t="s">
        <v>62</v>
      </c>
      <c r="C795" t="s">
        <v>7</v>
      </c>
      <c r="D795" t="s">
        <v>36</v>
      </c>
      <c r="G795" t="s">
        <v>106</v>
      </c>
      <c r="H795">
        <v>759</v>
      </c>
      <c r="I795">
        <v>843</v>
      </c>
      <c r="J795">
        <v>936</v>
      </c>
      <c r="K795">
        <v>1019</v>
      </c>
      <c r="L795" t="s">
        <v>37</v>
      </c>
      <c r="Q795" t="str">
        <f t="shared" si="25"/>
        <v>Ework Group ABG1.2 Modelleringsledare/Kravanalytiker</v>
      </c>
      <c r="R795">
        <f ca="1">IFERROR(ROUNDUP(H795*Admin!$AE$4,0),"FKU")</f>
        <v>842</v>
      </c>
      <c r="S795">
        <f ca="1">IFERROR(ROUNDUP(I795*Admin!$AE$4,0),"FKU")</f>
        <v>935</v>
      </c>
      <c r="T795">
        <f ca="1">IFERROR(ROUNDUP(J795*Admin!$AE$4,0),"FKU")</f>
        <v>1038</v>
      </c>
      <c r="U795">
        <f ca="1">IFERROR(ROUNDUP(K795*Admin!$AE$4,0),"FKU")</f>
        <v>1130</v>
      </c>
      <c r="V795" t="str">
        <f>IFERROR(ROUNDUP(L795*Avropsmottagare!$G$4,0),"FKU")</f>
        <v>FKU</v>
      </c>
      <c r="W795">
        <f t="shared" si="26"/>
        <v>0</v>
      </c>
    </row>
    <row r="796" spans="1:23" x14ac:dyDescent="0.35">
      <c r="A796" t="s">
        <v>61</v>
      </c>
      <c r="B796" t="s">
        <v>62</v>
      </c>
      <c r="C796" t="s">
        <v>7</v>
      </c>
      <c r="D796" t="s">
        <v>36</v>
      </c>
      <c r="G796" t="s">
        <v>107</v>
      </c>
      <c r="H796">
        <v>759</v>
      </c>
      <c r="I796">
        <v>843</v>
      </c>
      <c r="J796">
        <v>936</v>
      </c>
      <c r="K796">
        <v>1019</v>
      </c>
      <c r="L796" t="s">
        <v>37</v>
      </c>
      <c r="Q796" t="str">
        <f t="shared" si="25"/>
        <v>Ework Group ABG1.3 Metodstöd</v>
      </c>
      <c r="R796">
        <f ca="1">IFERROR(ROUNDUP(H796*Admin!$AE$4,0),"FKU")</f>
        <v>842</v>
      </c>
      <c r="S796">
        <f ca="1">IFERROR(ROUNDUP(I796*Admin!$AE$4,0),"FKU")</f>
        <v>935</v>
      </c>
      <c r="T796">
        <f ca="1">IFERROR(ROUNDUP(J796*Admin!$AE$4,0),"FKU")</f>
        <v>1038</v>
      </c>
      <c r="U796">
        <f ca="1">IFERROR(ROUNDUP(K796*Admin!$AE$4,0),"FKU")</f>
        <v>1130</v>
      </c>
      <c r="V796" t="str">
        <f>IFERROR(ROUNDUP(L796*Avropsmottagare!$G$4,0),"FKU")</f>
        <v>FKU</v>
      </c>
      <c r="W796">
        <f t="shared" si="26"/>
        <v>0</v>
      </c>
    </row>
    <row r="797" spans="1:23" x14ac:dyDescent="0.35">
      <c r="A797" t="s">
        <v>61</v>
      </c>
      <c r="B797" t="s">
        <v>62</v>
      </c>
      <c r="C797" t="s">
        <v>7</v>
      </c>
      <c r="D797" t="s">
        <v>36</v>
      </c>
      <c r="G797" t="s">
        <v>108</v>
      </c>
      <c r="H797">
        <v>759</v>
      </c>
      <c r="I797">
        <v>843</v>
      </c>
      <c r="J797">
        <v>936</v>
      </c>
      <c r="K797">
        <v>1019</v>
      </c>
      <c r="L797" t="s">
        <v>37</v>
      </c>
      <c r="Q797" t="str">
        <f t="shared" si="25"/>
        <v>Ework Group ABG1.4 Hållbarhetsstrateg inom IT</v>
      </c>
      <c r="R797">
        <f ca="1">IFERROR(ROUNDUP(H797*Admin!$AE$4,0),"FKU")</f>
        <v>842</v>
      </c>
      <c r="S797">
        <f ca="1">IFERROR(ROUNDUP(I797*Admin!$AE$4,0),"FKU")</f>
        <v>935</v>
      </c>
      <c r="T797">
        <f ca="1">IFERROR(ROUNDUP(J797*Admin!$AE$4,0),"FKU")</f>
        <v>1038</v>
      </c>
      <c r="U797">
        <f ca="1">IFERROR(ROUNDUP(K797*Admin!$AE$4,0),"FKU")</f>
        <v>1130</v>
      </c>
      <c r="V797" t="str">
        <f>IFERROR(ROUNDUP(L797*Avropsmottagare!$G$4,0),"FKU")</f>
        <v>FKU</v>
      </c>
      <c r="W797">
        <f t="shared" si="26"/>
        <v>0</v>
      </c>
    </row>
    <row r="798" spans="1:23" x14ac:dyDescent="0.35">
      <c r="A798" t="s">
        <v>61</v>
      </c>
      <c r="B798" t="s">
        <v>62</v>
      </c>
      <c r="C798" t="s">
        <v>7</v>
      </c>
      <c r="D798" t="s">
        <v>38</v>
      </c>
      <c r="G798" t="s">
        <v>10</v>
      </c>
      <c r="H798">
        <v>685</v>
      </c>
      <c r="I798">
        <v>761</v>
      </c>
      <c r="J798">
        <v>845</v>
      </c>
      <c r="K798">
        <v>1012</v>
      </c>
      <c r="L798" t="s">
        <v>37</v>
      </c>
      <c r="Q798" t="str">
        <f t="shared" si="25"/>
        <v>Ework Group ABG2.1 Projektledare</v>
      </c>
      <c r="R798">
        <f ca="1">IFERROR(ROUNDUP(H798*Admin!$AE$4,0),"FKU")</f>
        <v>760</v>
      </c>
      <c r="S798">
        <f ca="1">IFERROR(ROUNDUP(I798*Admin!$AE$4,0),"FKU")</f>
        <v>844</v>
      </c>
      <c r="T798">
        <f ca="1">IFERROR(ROUNDUP(J798*Admin!$AE$4,0),"FKU")</f>
        <v>937</v>
      </c>
      <c r="U798">
        <f ca="1">IFERROR(ROUNDUP(K798*Admin!$AE$4,0),"FKU")</f>
        <v>1122</v>
      </c>
      <c r="V798" t="str">
        <f>IFERROR(ROUNDUP(L798*Avropsmottagare!$G$4,0),"FKU")</f>
        <v>FKU</v>
      </c>
      <c r="W798">
        <f t="shared" si="26"/>
        <v>0</v>
      </c>
    </row>
    <row r="799" spans="1:23" x14ac:dyDescent="0.35">
      <c r="A799" t="s">
        <v>61</v>
      </c>
      <c r="B799" t="s">
        <v>62</v>
      </c>
      <c r="C799" t="s">
        <v>7</v>
      </c>
      <c r="D799" t="s">
        <v>38</v>
      </c>
      <c r="G799" t="s">
        <v>11</v>
      </c>
      <c r="H799">
        <v>685</v>
      </c>
      <c r="I799">
        <v>761</v>
      </c>
      <c r="J799">
        <v>845</v>
      </c>
      <c r="K799">
        <v>1012</v>
      </c>
      <c r="L799" t="s">
        <v>37</v>
      </c>
      <c r="Q799" t="str">
        <f t="shared" si="25"/>
        <v>Ework Group ABG2.2 Teknisk projektledare</v>
      </c>
      <c r="R799">
        <f ca="1">IFERROR(ROUNDUP(H799*Admin!$AE$4,0),"FKU")</f>
        <v>760</v>
      </c>
      <c r="S799">
        <f ca="1">IFERROR(ROUNDUP(I799*Admin!$AE$4,0),"FKU")</f>
        <v>844</v>
      </c>
      <c r="T799">
        <f ca="1">IFERROR(ROUNDUP(J799*Admin!$AE$4,0),"FKU")</f>
        <v>937</v>
      </c>
      <c r="U799">
        <f ca="1">IFERROR(ROUNDUP(K799*Admin!$AE$4,0),"FKU")</f>
        <v>1122</v>
      </c>
      <c r="V799" t="str">
        <f>IFERROR(ROUNDUP(L799*Avropsmottagare!$G$4,0),"FKU")</f>
        <v>FKU</v>
      </c>
      <c r="W799">
        <f t="shared" si="26"/>
        <v>0</v>
      </c>
    </row>
    <row r="800" spans="1:23" x14ac:dyDescent="0.35">
      <c r="A800" t="s">
        <v>61</v>
      </c>
      <c r="B800" t="s">
        <v>62</v>
      </c>
      <c r="C800" t="s">
        <v>7</v>
      </c>
      <c r="D800" t="s">
        <v>38</v>
      </c>
      <c r="G800" t="s">
        <v>109</v>
      </c>
      <c r="H800">
        <v>685</v>
      </c>
      <c r="I800">
        <v>761</v>
      </c>
      <c r="J800">
        <v>845</v>
      </c>
      <c r="K800">
        <v>1012</v>
      </c>
      <c r="L800" t="s">
        <v>37</v>
      </c>
      <c r="Q800" t="str">
        <f t="shared" si="25"/>
        <v>Ework Group ABG2.3 Förändringsledare</v>
      </c>
      <c r="R800">
        <f ca="1">IFERROR(ROUNDUP(H800*Admin!$AE$4,0),"FKU")</f>
        <v>760</v>
      </c>
      <c r="S800">
        <f ca="1">IFERROR(ROUNDUP(I800*Admin!$AE$4,0),"FKU")</f>
        <v>844</v>
      </c>
      <c r="T800">
        <f ca="1">IFERROR(ROUNDUP(J800*Admin!$AE$4,0),"FKU")</f>
        <v>937</v>
      </c>
      <c r="U800">
        <f ca="1">IFERROR(ROUNDUP(K800*Admin!$AE$4,0),"FKU")</f>
        <v>1122</v>
      </c>
      <c r="V800" t="str">
        <f>IFERROR(ROUNDUP(L800*Avropsmottagare!$G$4,0),"FKU")</f>
        <v>FKU</v>
      </c>
      <c r="W800">
        <f t="shared" si="26"/>
        <v>0</v>
      </c>
    </row>
    <row r="801" spans="1:23" x14ac:dyDescent="0.35">
      <c r="A801" t="s">
        <v>61</v>
      </c>
      <c r="B801" t="s">
        <v>62</v>
      </c>
      <c r="C801" t="s">
        <v>7</v>
      </c>
      <c r="D801" t="s">
        <v>38</v>
      </c>
      <c r="G801" t="s">
        <v>110</v>
      </c>
      <c r="H801">
        <v>685</v>
      </c>
      <c r="I801">
        <v>761</v>
      </c>
      <c r="J801">
        <v>845</v>
      </c>
      <c r="K801">
        <v>1012</v>
      </c>
      <c r="L801" t="s">
        <v>37</v>
      </c>
      <c r="Q801" t="str">
        <f t="shared" si="25"/>
        <v>Ework Group ABG2.4 IT-controller/Compliance manager</v>
      </c>
      <c r="R801">
        <f ca="1">IFERROR(ROUNDUP(H801*Admin!$AE$4,0),"FKU")</f>
        <v>760</v>
      </c>
      <c r="S801">
        <f ca="1">IFERROR(ROUNDUP(I801*Admin!$AE$4,0),"FKU")</f>
        <v>844</v>
      </c>
      <c r="T801">
        <f ca="1">IFERROR(ROUNDUP(J801*Admin!$AE$4,0),"FKU")</f>
        <v>937</v>
      </c>
      <c r="U801">
        <f ca="1">IFERROR(ROUNDUP(K801*Admin!$AE$4,0),"FKU")</f>
        <v>1122</v>
      </c>
      <c r="V801" t="str">
        <f>IFERROR(ROUNDUP(L801*Avropsmottagare!$G$4,0),"FKU")</f>
        <v>FKU</v>
      </c>
      <c r="W801">
        <f t="shared" si="26"/>
        <v>0</v>
      </c>
    </row>
    <row r="802" spans="1:23" x14ac:dyDescent="0.35">
      <c r="A802" t="s">
        <v>61</v>
      </c>
      <c r="B802" t="s">
        <v>62</v>
      </c>
      <c r="C802" t="s">
        <v>7</v>
      </c>
      <c r="D802" t="s">
        <v>39</v>
      </c>
      <c r="G802" t="s">
        <v>111</v>
      </c>
      <c r="H802">
        <v>718</v>
      </c>
      <c r="I802">
        <v>797</v>
      </c>
      <c r="J802">
        <v>885</v>
      </c>
      <c r="K802">
        <v>955</v>
      </c>
      <c r="L802" t="s">
        <v>37</v>
      </c>
      <c r="Q802" t="str">
        <f t="shared" si="25"/>
        <v>Ework Group ABG3.1 Systemutvecklare/Systemintegratör</v>
      </c>
      <c r="R802">
        <f ca="1">IFERROR(ROUNDUP(H802*Admin!$AE$4,0),"FKU")</f>
        <v>797</v>
      </c>
      <c r="S802">
        <f ca="1">IFERROR(ROUNDUP(I802*Admin!$AE$4,0),"FKU")</f>
        <v>884</v>
      </c>
      <c r="T802">
        <f ca="1">IFERROR(ROUNDUP(J802*Admin!$AE$4,0),"FKU")</f>
        <v>982</v>
      </c>
      <c r="U802">
        <f ca="1">IFERROR(ROUNDUP(K802*Admin!$AE$4,0),"FKU")</f>
        <v>1059</v>
      </c>
      <c r="V802" t="str">
        <f>IFERROR(ROUNDUP(L802*Avropsmottagare!$G$4,0),"FKU")</f>
        <v>FKU</v>
      </c>
      <c r="W802">
        <f t="shared" si="26"/>
        <v>0</v>
      </c>
    </row>
    <row r="803" spans="1:23" x14ac:dyDescent="0.35">
      <c r="A803" t="s">
        <v>61</v>
      </c>
      <c r="B803" t="s">
        <v>62</v>
      </c>
      <c r="C803" t="s">
        <v>7</v>
      </c>
      <c r="D803" t="s">
        <v>39</v>
      </c>
      <c r="G803" t="s">
        <v>112</v>
      </c>
      <c r="H803">
        <v>718</v>
      </c>
      <c r="I803">
        <v>797</v>
      </c>
      <c r="J803">
        <v>885</v>
      </c>
      <c r="K803">
        <v>955</v>
      </c>
      <c r="L803" t="s">
        <v>37</v>
      </c>
      <c r="Q803" t="str">
        <f t="shared" si="25"/>
        <v>Ework Group ABG3.2 Systemförvaltare</v>
      </c>
      <c r="R803">
        <f ca="1">IFERROR(ROUNDUP(H803*Admin!$AE$4,0),"FKU")</f>
        <v>797</v>
      </c>
      <c r="S803">
        <f ca="1">IFERROR(ROUNDUP(I803*Admin!$AE$4,0),"FKU")</f>
        <v>884</v>
      </c>
      <c r="T803">
        <f ca="1">IFERROR(ROUNDUP(J803*Admin!$AE$4,0),"FKU")</f>
        <v>982</v>
      </c>
      <c r="U803">
        <f ca="1">IFERROR(ROUNDUP(K803*Admin!$AE$4,0),"FKU")</f>
        <v>1059</v>
      </c>
      <c r="V803" t="str">
        <f>IFERROR(ROUNDUP(L803*Avropsmottagare!$G$4,0),"FKU")</f>
        <v>FKU</v>
      </c>
      <c r="W803">
        <f t="shared" si="26"/>
        <v>0</v>
      </c>
    </row>
    <row r="804" spans="1:23" x14ac:dyDescent="0.35">
      <c r="A804" t="s">
        <v>61</v>
      </c>
      <c r="B804" t="s">
        <v>62</v>
      </c>
      <c r="C804" t="s">
        <v>7</v>
      </c>
      <c r="D804" t="s">
        <v>39</v>
      </c>
      <c r="G804" t="s">
        <v>12</v>
      </c>
      <c r="H804">
        <v>718</v>
      </c>
      <c r="I804">
        <v>797</v>
      </c>
      <c r="J804">
        <v>885</v>
      </c>
      <c r="K804">
        <v>955</v>
      </c>
      <c r="L804" t="s">
        <v>37</v>
      </c>
      <c r="Q804" t="str">
        <f t="shared" si="25"/>
        <v>Ework Group ABG3.3 Tekniker</v>
      </c>
      <c r="R804">
        <f ca="1">IFERROR(ROUNDUP(H804*Admin!$AE$4,0),"FKU")</f>
        <v>797</v>
      </c>
      <c r="S804">
        <f ca="1">IFERROR(ROUNDUP(I804*Admin!$AE$4,0),"FKU")</f>
        <v>884</v>
      </c>
      <c r="T804">
        <f ca="1">IFERROR(ROUNDUP(J804*Admin!$AE$4,0),"FKU")</f>
        <v>982</v>
      </c>
      <c r="U804">
        <f ca="1">IFERROR(ROUNDUP(K804*Admin!$AE$4,0),"FKU")</f>
        <v>1059</v>
      </c>
      <c r="V804" t="str">
        <f>IFERROR(ROUNDUP(L804*Avropsmottagare!$G$4,0),"FKU")</f>
        <v>FKU</v>
      </c>
      <c r="W804">
        <f t="shared" si="26"/>
        <v>0</v>
      </c>
    </row>
    <row r="805" spans="1:23" x14ac:dyDescent="0.35">
      <c r="A805" t="s">
        <v>61</v>
      </c>
      <c r="B805" t="s">
        <v>62</v>
      </c>
      <c r="C805" t="s">
        <v>7</v>
      </c>
      <c r="D805" t="s">
        <v>39</v>
      </c>
      <c r="G805" t="s">
        <v>13</v>
      </c>
      <c r="H805">
        <v>718</v>
      </c>
      <c r="I805">
        <v>797</v>
      </c>
      <c r="J805">
        <v>885</v>
      </c>
      <c r="K805">
        <v>955</v>
      </c>
      <c r="L805" t="s">
        <v>37</v>
      </c>
      <c r="Q805" t="str">
        <f t="shared" si="25"/>
        <v>Ework Group ABG3.4 Testare</v>
      </c>
      <c r="R805">
        <f ca="1">IFERROR(ROUNDUP(H805*Admin!$AE$4,0),"FKU")</f>
        <v>797</v>
      </c>
      <c r="S805">
        <f ca="1">IFERROR(ROUNDUP(I805*Admin!$AE$4,0),"FKU")</f>
        <v>884</v>
      </c>
      <c r="T805">
        <f ca="1">IFERROR(ROUNDUP(J805*Admin!$AE$4,0),"FKU")</f>
        <v>982</v>
      </c>
      <c r="U805">
        <f ca="1">IFERROR(ROUNDUP(K805*Admin!$AE$4,0),"FKU")</f>
        <v>1059</v>
      </c>
      <c r="V805" t="str">
        <f>IFERROR(ROUNDUP(L805*Avropsmottagare!$G$4,0),"FKU")</f>
        <v>FKU</v>
      </c>
      <c r="W805">
        <f t="shared" si="26"/>
        <v>0</v>
      </c>
    </row>
    <row r="806" spans="1:23" x14ac:dyDescent="0.35">
      <c r="A806" t="s">
        <v>61</v>
      </c>
      <c r="B806" t="s">
        <v>62</v>
      </c>
      <c r="C806" t="s">
        <v>7</v>
      </c>
      <c r="D806" t="s">
        <v>113</v>
      </c>
      <c r="G806" t="s">
        <v>40</v>
      </c>
      <c r="H806">
        <v>728</v>
      </c>
      <c r="I806">
        <v>808</v>
      </c>
      <c r="J806">
        <v>897</v>
      </c>
      <c r="K806">
        <v>1087</v>
      </c>
      <c r="L806" t="s">
        <v>37</v>
      </c>
      <c r="Q806" t="str">
        <f t="shared" si="25"/>
        <v>Ework Group ABG4.1 Enterprisearkitekt</v>
      </c>
      <c r="R806">
        <f ca="1">IFERROR(ROUNDUP(H806*Admin!$AE$4,0),"FKU")</f>
        <v>808</v>
      </c>
      <c r="S806">
        <f ca="1">IFERROR(ROUNDUP(I806*Admin!$AE$4,0),"FKU")</f>
        <v>896</v>
      </c>
      <c r="T806">
        <f ca="1">IFERROR(ROUNDUP(J806*Admin!$AE$4,0),"FKU")</f>
        <v>995</v>
      </c>
      <c r="U806">
        <f ca="1">IFERROR(ROUNDUP(K806*Admin!$AE$4,0),"FKU")</f>
        <v>1206</v>
      </c>
      <c r="V806" t="str">
        <f>IFERROR(ROUNDUP(L806*Avropsmottagare!$G$4,0),"FKU")</f>
        <v>FKU</v>
      </c>
      <c r="W806">
        <f t="shared" si="26"/>
        <v>0</v>
      </c>
    </row>
    <row r="807" spans="1:23" x14ac:dyDescent="0.35">
      <c r="A807" t="s">
        <v>61</v>
      </c>
      <c r="B807" t="s">
        <v>62</v>
      </c>
      <c r="C807" t="s">
        <v>7</v>
      </c>
      <c r="D807" t="s">
        <v>113</v>
      </c>
      <c r="G807" t="s">
        <v>41</v>
      </c>
      <c r="H807">
        <v>728</v>
      </c>
      <c r="I807">
        <v>808</v>
      </c>
      <c r="J807">
        <v>897</v>
      </c>
      <c r="K807">
        <v>1087</v>
      </c>
      <c r="L807" t="s">
        <v>37</v>
      </c>
      <c r="Q807" t="str">
        <f t="shared" si="25"/>
        <v>Ework Group ABG4.2 Verksamhetsarkitekt</v>
      </c>
      <c r="R807">
        <f ca="1">IFERROR(ROUNDUP(H807*Admin!$AE$4,0),"FKU")</f>
        <v>808</v>
      </c>
      <c r="S807">
        <f ca="1">IFERROR(ROUNDUP(I807*Admin!$AE$4,0),"FKU")</f>
        <v>896</v>
      </c>
      <c r="T807">
        <f ca="1">IFERROR(ROUNDUP(J807*Admin!$AE$4,0),"FKU")</f>
        <v>995</v>
      </c>
      <c r="U807">
        <f ca="1">IFERROR(ROUNDUP(K807*Admin!$AE$4,0),"FKU")</f>
        <v>1206</v>
      </c>
      <c r="V807" t="str">
        <f>IFERROR(ROUNDUP(L807*Avropsmottagare!$G$4,0),"FKU")</f>
        <v>FKU</v>
      </c>
      <c r="W807">
        <f t="shared" si="26"/>
        <v>0</v>
      </c>
    </row>
    <row r="808" spans="1:23" x14ac:dyDescent="0.35">
      <c r="A808" t="s">
        <v>61</v>
      </c>
      <c r="B808" t="s">
        <v>62</v>
      </c>
      <c r="C808" t="s">
        <v>7</v>
      </c>
      <c r="D808" t="s">
        <v>113</v>
      </c>
      <c r="G808" t="s">
        <v>42</v>
      </c>
      <c r="H808">
        <v>728</v>
      </c>
      <c r="I808">
        <v>808</v>
      </c>
      <c r="J808">
        <v>897</v>
      </c>
      <c r="K808">
        <v>1087</v>
      </c>
      <c r="L808" t="s">
        <v>37</v>
      </c>
      <c r="Q808" t="str">
        <f t="shared" si="25"/>
        <v>Ework Group ABG4.3 Lösningsarkitekt</v>
      </c>
      <c r="R808">
        <f ca="1">IFERROR(ROUNDUP(H808*Admin!$AE$4,0),"FKU")</f>
        <v>808</v>
      </c>
      <c r="S808">
        <f ca="1">IFERROR(ROUNDUP(I808*Admin!$AE$4,0),"FKU")</f>
        <v>896</v>
      </c>
      <c r="T808">
        <f ca="1">IFERROR(ROUNDUP(J808*Admin!$AE$4,0),"FKU")</f>
        <v>995</v>
      </c>
      <c r="U808">
        <f ca="1">IFERROR(ROUNDUP(K808*Admin!$AE$4,0),"FKU")</f>
        <v>1206</v>
      </c>
      <c r="V808" t="str">
        <f>IFERROR(ROUNDUP(L808*Avropsmottagare!$G$4,0),"FKU")</f>
        <v>FKU</v>
      </c>
      <c r="W808">
        <f t="shared" si="26"/>
        <v>0</v>
      </c>
    </row>
    <row r="809" spans="1:23" x14ac:dyDescent="0.35">
      <c r="A809" t="s">
        <v>61</v>
      </c>
      <c r="B809" t="s">
        <v>62</v>
      </c>
      <c r="C809" t="s">
        <v>7</v>
      </c>
      <c r="D809" t="s">
        <v>113</v>
      </c>
      <c r="G809" t="s">
        <v>43</v>
      </c>
      <c r="H809">
        <v>728</v>
      </c>
      <c r="I809">
        <v>808</v>
      </c>
      <c r="J809">
        <v>897</v>
      </c>
      <c r="K809">
        <v>1087</v>
      </c>
      <c r="L809" t="s">
        <v>37</v>
      </c>
      <c r="Q809" t="str">
        <f t="shared" si="25"/>
        <v>Ework Group ABG4.4 Mjukvaruarkitekt</v>
      </c>
      <c r="R809">
        <f ca="1">IFERROR(ROUNDUP(H809*Admin!$AE$4,0),"FKU")</f>
        <v>808</v>
      </c>
      <c r="S809">
        <f ca="1">IFERROR(ROUNDUP(I809*Admin!$AE$4,0),"FKU")</f>
        <v>896</v>
      </c>
      <c r="T809">
        <f ca="1">IFERROR(ROUNDUP(J809*Admin!$AE$4,0),"FKU")</f>
        <v>995</v>
      </c>
      <c r="U809">
        <f ca="1">IFERROR(ROUNDUP(K809*Admin!$AE$4,0),"FKU")</f>
        <v>1206</v>
      </c>
      <c r="V809" t="str">
        <f>IFERROR(ROUNDUP(L809*Avropsmottagare!$G$4,0),"FKU")</f>
        <v>FKU</v>
      </c>
      <c r="W809">
        <f t="shared" si="26"/>
        <v>0</v>
      </c>
    </row>
    <row r="810" spans="1:23" x14ac:dyDescent="0.35">
      <c r="A810" t="s">
        <v>61</v>
      </c>
      <c r="B810" t="s">
        <v>62</v>
      </c>
      <c r="C810" t="s">
        <v>7</v>
      </c>
      <c r="D810" t="s">
        <v>113</v>
      </c>
      <c r="G810" t="s">
        <v>44</v>
      </c>
      <c r="H810">
        <v>728</v>
      </c>
      <c r="I810">
        <v>808</v>
      </c>
      <c r="J810">
        <v>897</v>
      </c>
      <c r="K810">
        <v>1087</v>
      </c>
      <c r="L810" t="s">
        <v>37</v>
      </c>
      <c r="Q810" t="str">
        <f t="shared" si="25"/>
        <v>Ework Group ABG4.5 Infrastrukturarkitekt</v>
      </c>
      <c r="R810">
        <f ca="1">IFERROR(ROUNDUP(H810*Admin!$AE$4,0),"FKU")</f>
        <v>808</v>
      </c>
      <c r="S810">
        <f ca="1">IFERROR(ROUNDUP(I810*Admin!$AE$4,0),"FKU")</f>
        <v>896</v>
      </c>
      <c r="T810">
        <f ca="1">IFERROR(ROUNDUP(J810*Admin!$AE$4,0),"FKU")</f>
        <v>995</v>
      </c>
      <c r="U810">
        <f ca="1">IFERROR(ROUNDUP(K810*Admin!$AE$4,0),"FKU")</f>
        <v>1206</v>
      </c>
      <c r="V810" t="str">
        <f>IFERROR(ROUNDUP(L810*Avropsmottagare!$G$4,0),"FKU")</f>
        <v>FKU</v>
      </c>
      <c r="W810">
        <f t="shared" si="26"/>
        <v>0</v>
      </c>
    </row>
    <row r="811" spans="1:23" x14ac:dyDescent="0.35">
      <c r="A811" t="s">
        <v>61</v>
      </c>
      <c r="B811" t="s">
        <v>62</v>
      </c>
      <c r="C811" t="s">
        <v>7</v>
      </c>
      <c r="D811" t="s">
        <v>114</v>
      </c>
      <c r="G811" t="s">
        <v>14</v>
      </c>
      <c r="H811">
        <v>741</v>
      </c>
      <c r="I811">
        <v>823</v>
      </c>
      <c r="J811">
        <v>914</v>
      </c>
      <c r="K811">
        <v>1114</v>
      </c>
      <c r="L811" t="s">
        <v>37</v>
      </c>
      <c r="Q811" t="str">
        <f t="shared" si="25"/>
        <v>Ework Group ABG5.1 Säkerhetsstrateg/Säkerhetsanalytiker</v>
      </c>
      <c r="R811">
        <f ca="1">IFERROR(ROUNDUP(H811*Admin!$AE$4,0),"FKU")</f>
        <v>822</v>
      </c>
      <c r="S811">
        <f ca="1">IFERROR(ROUNDUP(I811*Admin!$AE$4,0),"FKU")</f>
        <v>913</v>
      </c>
      <c r="T811">
        <f ca="1">IFERROR(ROUNDUP(J811*Admin!$AE$4,0),"FKU")</f>
        <v>1014</v>
      </c>
      <c r="U811">
        <f ca="1">IFERROR(ROUNDUP(K811*Admin!$AE$4,0),"FKU")</f>
        <v>1236</v>
      </c>
      <c r="V811" t="str">
        <f>IFERROR(ROUNDUP(L811*Avropsmottagare!$G$4,0),"FKU")</f>
        <v>FKU</v>
      </c>
      <c r="W811">
        <f t="shared" si="26"/>
        <v>0</v>
      </c>
    </row>
    <row r="812" spans="1:23" x14ac:dyDescent="0.35">
      <c r="A812" t="s">
        <v>61</v>
      </c>
      <c r="B812" t="s">
        <v>62</v>
      </c>
      <c r="C812" t="s">
        <v>7</v>
      </c>
      <c r="D812" t="s">
        <v>114</v>
      </c>
      <c r="G812" t="s">
        <v>115</v>
      </c>
      <c r="H812">
        <v>741</v>
      </c>
      <c r="I812">
        <v>823</v>
      </c>
      <c r="J812">
        <v>914</v>
      </c>
      <c r="K812">
        <v>1114</v>
      </c>
      <c r="L812" t="s">
        <v>37</v>
      </c>
      <c r="Q812" t="str">
        <f t="shared" si="25"/>
        <v>Ework Group ABG5.2 Risk Manager</v>
      </c>
      <c r="R812">
        <f ca="1">IFERROR(ROUNDUP(H812*Admin!$AE$4,0),"FKU")</f>
        <v>822</v>
      </c>
      <c r="S812">
        <f ca="1">IFERROR(ROUNDUP(I812*Admin!$AE$4,0),"FKU")</f>
        <v>913</v>
      </c>
      <c r="T812">
        <f ca="1">IFERROR(ROUNDUP(J812*Admin!$AE$4,0),"FKU")</f>
        <v>1014</v>
      </c>
      <c r="U812">
        <f ca="1">IFERROR(ROUNDUP(K812*Admin!$AE$4,0),"FKU")</f>
        <v>1236</v>
      </c>
      <c r="V812" t="str">
        <f>IFERROR(ROUNDUP(L812*Avropsmottagare!$G$4,0),"FKU")</f>
        <v>FKU</v>
      </c>
      <c r="W812">
        <f t="shared" si="26"/>
        <v>0</v>
      </c>
    </row>
    <row r="813" spans="1:23" x14ac:dyDescent="0.35">
      <c r="A813" t="s">
        <v>61</v>
      </c>
      <c r="B813" t="s">
        <v>62</v>
      </c>
      <c r="C813" t="s">
        <v>7</v>
      </c>
      <c r="D813" t="s">
        <v>114</v>
      </c>
      <c r="G813" t="s">
        <v>15</v>
      </c>
      <c r="H813">
        <v>741</v>
      </c>
      <c r="I813">
        <v>823</v>
      </c>
      <c r="J813">
        <v>914</v>
      </c>
      <c r="K813">
        <v>1114</v>
      </c>
      <c r="L813" t="s">
        <v>37</v>
      </c>
      <c r="Q813" t="str">
        <f t="shared" si="25"/>
        <v>Ework Group ABG5.3 Säkerhetstekniker</v>
      </c>
      <c r="R813">
        <f ca="1">IFERROR(ROUNDUP(H813*Admin!$AE$4,0),"FKU")</f>
        <v>822</v>
      </c>
      <c r="S813">
        <f ca="1">IFERROR(ROUNDUP(I813*Admin!$AE$4,0),"FKU")</f>
        <v>913</v>
      </c>
      <c r="T813">
        <f ca="1">IFERROR(ROUNDUP(J813*Admin!$AE$4,0),"FKU")</f>
        <v>1014</v>
      </c>
      <c r="U813">
        <f ca="1">IFERROR(ROUNDUP(K813*Admin!$AE$4,0),"FKU")</f>
        <v>1236</v>
      </c>
      <c r="V813" t="str">
        <f>IFERROR(ROUNDUP(L813*Avropsmottagare!$G$4,0),"FKU")</f>
        <v>FKU</v>
      </c>
      <c r="W813">
        <f t="shared" si="26"/>
        <v>0</v>
      </c>
    </row>
    <row r="814" spans="1:23" x14ac:dyDescent="0.35">
      <c r="A814" t="s">
        <v>61</v>
      </c>
      <c r="B814" t="s">
        <v>62</v>
      </c>
      <c r="C814" t="s">
        <v>7</v>
      </c>
      <c r="D814" t="s">
        <v>116</v>
      </c>
      <c r="G814" t="s">
        <v>45</v>
      </c>
      <c r="H814">
        <v>676</v>
      </c>
      <c r="I814">
        <v>751</v>
      </c>
      <c r="J814">
        <v>834</v>
      </c>
      <c r="K814">
        <v>921</v>
      </c>
      <c r="L814" t="s">
        <v>37</v>
      </c>
      <c r="Q814" t="str">
        <f t="shared" si="25"/>
        <v>Ework Group ABG6.1 Webbstrateg</v>
      </c>
      <c r="R814">
        <f ca="1">IFERROR(ROUNDUP(H814*Admin!$AE$4,0),"FKU")</f>
        <v>750</v>
      </c>
      <c r="S814">
        <f ca="1">IFERROR(ROUNDUP(I814*Admin!$AE$4,0),"FKU")</f>
        <v>833</v>
      </c>
      <c r="T814">
        <f ca="1">IFERROR(ROUNDUP(J814*Admin!$AE$4,0),"FKU")</f>
        <v>925</v>
      </c>
      <c r="U814">
        <f ca="1">IFERROR(ROUNDUP(K814*Admin!$AE$4,0),"FKU")</f>
        <v>1022</v>
      </c>
      <c r="V814" t="str">
        <f>IFERROR(ROUNDUP(L814*Avropsmottagare!$G$4,0),"FKU")</f>
        <v>FKU</v>
      </c>
      <c r="W814">
        <f t="shared" si="26"/>
        <v>0</v>
      </c>
    </row>
    <row r="815" spans="1:23" x14ac:dyDescent="0.35">
      <c r="A815" t="s">
        <v>61</v>
      </c>
      <c r="B815" t="s">
        <v>62</v>
      </c>
      <c r="C815" t="s">
        <v>7</v>
      </c>
      <c r="D815" t="s">
        <v>116</v>
      </c>
      <c r="G815" t="s">
        <v>117</v>
      </c>
      <c r="H815">
        <v>676</v>
      </c>
      <c r="I815">
        <v>751</v>
      </c>
      <c r="J815">
        <v>834</v>
      </c>
      <c r="K815">
        <v>921</v>
      </c>
      <c r="L815" t="s">
        <v>37</v>
      </c>
      <c r="Q815" t="str">
        <f t="shared" si="25"/>
        <v>Ework Group ABG6.2 Interaktionsdesigner/Tillgänglighetsexpert</v>
      </c>
      <c r="R815">
        <f ca="1">IFERROR(ROUNDUP(H815*Admin!$AE$4,0),"FKU")</f>
        <v>750</v>
      </c>
      <c r="S815">
        <f ca="1">IFERROR(ROUNDUP(I815*Admin!$AE$4,0),"FKU")</f>
        <v>833</v>
      </c>
      <c r="T815">
        <f ca="1">IFERROR(ROUNDUP(J815*Admin!$AE$4,0),"FKU")</f>
        <v>925</v>
      </c>
      <c r="U815">
        <f ca="1">IFERROR(ROUNDUP(K815*Admin!$AE$4,0),"FKU")</f>
        <v>1022</v>
      </c>
      <c r="V815" t="str">
        <f>IFERROR(ROUNDUP(L815*Avropsmottagare!$G$4,0),"FKU")</f>
        <v>FKU</v>
      </c>
      <c r="W815">
        <f t="shared" si="26"/>
        <v>0</v>
      </c>
    </row>
    <row r="816" spans="1:23" x14ac:dyDescent="0.35">
      <c r="A816" t="s">
        <v>61</v>
      </c>
      <c r="B816" t="s">
        <v>62</v>
      </c>
      <c r="C816" t="s">
        <v>7</v>
      </c>
      <c r="D816" t="s">
        <v>116</v>
      </c>
      <c r="G816" t="s">
        <v>16</v>
      </c>
      <c r="H816">
        <v>676</v>
      </c>
      <c r="I816">
        <v>751</v>
      </c>
      <c r="J816">
        <v>834</v>
      </c>
      <c r="K816">
        <v>921</v>
      </c>
      <c r="L816" t="s">
        <v>37</v>
      </c>
      <c r="Q816" t="str">
        <f t="shared" si="25"/>
        <v>Ework Group ABG6.3 Grafisk formgivare</v>
      </c>
      <c r="R816">
        <f ca="1">IFERROR(ROUNDUP(H816*Admin!$AE$4,0),"FKU")</f>
        <v>750</v>
      </c>
      <c r="S816">
        <f ca="1">IFERROR(ROUNDUP(I816*Admin!$AE$4,0),"FKU")</f>
        <v>833</v>
      </c>
      <c r="T816">
        <f ca="1">IFERROR(ROUNDUP(J816*Admin!$AE$4,0),"FKU")</f>
        <v>925</v>
      </c>
      <c r="U816">
        <f ca="1">IFERROR(ROUNDUP(K816*Admin!$AE$4,0),"FKU")</f>
        <v>1022</v>
      </c>
      <c r="V816" t="str">
        <f>IFERROR(ROUNDUP(L816*Avropsmottagare!$G$4,0),"FKU")</f>
        <v>FKU</v>
      </c>
      <c r="W816">
        <f t="shared" si="26"/>
        <v>0</v>
      </c>
    </row>
    <row r="817" spans="1:23" x14ac:dyDescent="0.35">
      <c r="A817" t="s">
        <v>61</v>
      </c>
      <c r="B817" t="s">
        <v>62</v>
      </c>
      <c r="C817" t="s">
        <v>7</v>
      </c>
      <c r="D817" t="s">
        <v>46</v>
      </c>
      <c r="G817" t="s">
        <v>47</v>
      </c>
      <c r="H817">
        <v>272</v>
      </c>
      <c r="I817">
        <v>302</v>
      </c>
      <c r="J817">
        <v>401</v>
      </c>
      <c r="K817">
        <v>499</v>
      </c>
      <c r="L817" t="s">
        <v>37</v>
      </c>
      <c r="Q817" t="str">
        <f t="shared" si="25"/>
        <v>Ework Group ABG7.1 Teknikstöd – på plats</v>
      </c>
      <c r="R817">
        <f ca="1">IFERROR(ROUNDUP(H817*Admin!$AE$4,0),"FKU")</f>
        <v>302</v>
      </c>
      <c r="S817">
        <f ca="1">IFERROR(ROUNDUP(I817*Admin!$AE$4,0),"FKU")</f>
        <v>335</v>
      </c>
      <c r="T817">
        <f ca="1">IFERROR(ROUNDUP(J817*Admin!$AE$4,0),"FKU")</f>
        <v>445</v>
      </c>
      <c r="U817">
        <f ca="1">IFERROR(ROUNDUP(K817*Admin!$AE$4,0),"FKU")</f>
        <v>554</v>
      </c>
      <c r="V817" t="str">
        <f>IFERROR(ROUNDUP(L817*Avropsmottagare!$G$4,0),"FKU")</f>
        <v>FKU</v>
      </c>
      <c r="W817">
        <f t="shared" si="26"/>
        <v>0</v>
      </c>
    </row>
    <row r="818" spans="1:23" x14ac:dyDescent="0.35">
      <c r="A818" t="s">
        <v>125</v>
      </c>
      <c r="B818" t="s">
        <v>126</v>
      </c>
      <c r="C818" t="s">
        <v>1</v>
      </c>
      <c r="D818" t="s">
        <v>36</v>
      </c>
      <c r="G818" t="s">
        <v>9</v>
      </c>
      <c r="H818">
        <v>770</v>
      </c>
      <c r="I818">
        <v>855</v>
      </c>
      <c r="J818">
        <v>950</v>
      </c>
      <c r="K818">
        <v>1100</v>
      </c>
      <c r="L818" t="s">
        <v>37</v>
      </c>
      <c r="Q818" t="str">
        <f t="shared" si="25"/>
        <v>Knowit Aktiebolag (publ)A1.1 IT- eller Digitaliseringsstrateg</v>
      </c>
      <c r="R818">
        <f ca="1">IFERROR(ROUNDUP(H818*Admin!$AE$4,0),"FKU")</f>
        <v>854</v>
      </c>
      <c r="S818">
        <f ca="1">IFERROR(ROUNDUP(I818*Admin!$AE$4,0),"FKU")</f>
        <v>948</v>
      </c>
      <c r="T818">
        <f ca="1">IFERROR(ROUNDUP(J818*Admin!$AE$4,0),"FKU")</f>
        <v>1054</v>
      </c>
      <c r="U818">
        <f ca="1">IFERROR(ROUNDUP(K818*Admin!$AE$4,0),"FKU")</f>
        <v>1220</v>
      </c>
      <c r="V818" t="str">
        <f>IFERROR(ROUNDUP(L818*Avropsmottagare!$G$4,0),"FKU")</f>
        <v>FKU</v>
      </c>
      <c r="W818">
        <f t="shared" si="26"/>
        <v>0</v>
      </c>
    </row>
    <row r="819" spans="1:23" x14ac:dyDescent="0.35">
      <c r="A819" t="s">
        <v>125</v>
      </c>
      <c r="B819" t="s">
        <v>126</v>
      </c>
      <c r="C819" t="s">
        <v>1</v>
      </c>
      <c r="D819" t="s">
        <v>36</v>
      </c>
      <c r="G819" t="s">
        <v>106</v>
      </c>
      <c r="H819">
        <v>770</v>
      </c>
      <c r="I819">
        <v>855</v>
      </c>
      <c r="J819">
        <v>950</v>
      </c>
      <c r="K819">
        <v>1100</v>
      </c>
      <c r="L819" t="s">
        <v>37</v>
      </c>
      <c r="Q819" t="str">
        <f t="shared" si="25"/>
        <v>Knowit Aktiebolag (publ)A1.2 Modelleringsledare/Kravanalytiker</v>
      </c>
      <c r="R819">
        <f ca="1">IFERROR(ROUNDUP(H819*Admin!$AE$4,0),"FKU")</f>
        <v>854</v>
      </c>
      <c r="S819">
        <f ca="1">IFERROR(ROUNDUP(I819*Admin!$AE$4,0),"FKU")</f>
        <v>948</v>
      </c>
      <c r="T819">
        <f ca="1">IFERROR(ROUNDUP(J819*Admin!$AE$4,0),"FKU")</f>
        <v>1054</v>
      </c>
      <c r="U819">
        <f ca="1">IFERROR(ROUNDUP(K819*Admin!$AE$4,0),"FKU")</f>
        <v>1220</v>
      </c>
      <c r="V819" t="str">
        <f>IFERROR(ROUNDUP(L819*Avropsmottagare!$G$4,0),"FKU")</f>
        <v>FKU</v>
      </c>
      <c r="W819">
        <f t="shared" si="26"/>
        <v>0</v>
      </c>
    </row>
    <row r="820" spans="1:23" x14ac:dyDescent="0.35">
      <c r="A820" t="s">
        <v>125</v>
      </c>
      <c r="B820" t="s">
        <v>126</v>
      </c>
      <c r="C820" t="s">
        <v>1</v>
      </c>
      <c r="D820" t="s">
        <v>36</v>
      </c>
      <c r="G820" t="s">
        <v>107</v>
      </c>
      <c r="H820">
        <v>770</v>
      </c>
      <c r="I820">
        <v>855</v>
      </c>
      <c r="J820">
        <v>950</v>
      </c>
      <c r="K820">
        <v>1100</v>
      </c>
      <c r="L820" t="s">
        <v>37</v>
      </c>
      <c r="Q820" t="str">
        <f t="shared" si="25"/>
        <v>Knowit Aktiebolag (publ)A1.3 Metodstöd</v>
      </c>
      <c r="R820">
        <f ca="1">IFERROR(ROUNDUP(H820*Admin!$AE$4,0),"FKU")</f>
        <v>854</v>
      </c>
      <c r="S820">
        <f ca="1">IFERROR(ROUNDUP(I820*Admin!$AE$4,0),"FKU")</f>
        <v>948</v>
      </c>
      <c r="T820">
        <f ca="1">IFERROR(ROUNDUP(J820*Admin!$AE$4,0),"FKU")</f>
        <v>1054</v>
      </c>
      <c r="U820">
        <f ca="1">IFERROR(ROUNDUP(K820*Admin!$AE$4,0),"FKU")</f>
        <v>1220</v>
      </c>
      <c r="V820" t="str">
        <f>IFERROR(ROUNDUP(L820*Avropsmottagare!$G$4,0),"FKU")</f>
        <v>FKU</v>
      </c>
      <c r="W820">
        <f t="shared" si="26"/>
        <v>0</v>
      </c>
    </row>
    <row r="821" spans="1:23" x14ac:dyDescent="0.35">
      <c r="A821" t="s">
        <v>125</v>
      </c>
      <c r="B821" t="s">
        <v>126</v>
      </c>
      <c r="C821" t="s">
        <v>1</v>
      </c>
      <c r="D821" t="s">
        <v>36</v>
      </c>
      <c r="G821" t="s">
        <v>108</v>
      </c>
      <c r="H821">
        <v>770</v>
      </c>
      <c r="I821">
        <v>855</v>
      </c>
      <c r="J821">
        <v>950</v>
      </c>
      <c r="K821">
        <v>1100</v>
      </c>
      <c r="L821" t="s">
        <v>37</v>
      </c>
      <c r="Q821" t="str">
        <f t="shared" si="25"/>
        <v>Knowit Aktiebolag (publ)A1.4 Hållbarhetsstrateg inom IT</v>
      </c>
      <c r="R821">
        <f ca="1">IFERROR(ROUNDUP(H821*Admin!$AE$4,0),"FKU")</f>
        <v>854</v>
      </c>
      <c r="S821">
        <f ca="1">IFERROR(ROUNDUP(I821*Admin!$AE$4,0),"FKU")</f>
        <v>948</v>
      </c>
      <c r="T821">
        <f ca="1">IFERROR(ROUNDUP(J821*Admin!$AE$4,0),"FKU")</f>
        <v>1054</v>
      </c>
      <c r="U821">
        <f ca="1">IFERROR(ROUNDUP(K821*Admin!$AE$4,0),"FKU")</f>
        <v>1220</v>
      </c>
      <c r="V821" t="str">
        <f>IFERROR(ROUNDUP(L821*Avropsmottagare!$G$4,0),"FKU")</f>
        <v>FKU</v>
      </c>
      <c r="W821">
        <f t="shared" si="26"/>
        <v>0</v>
      </c>
    </row>
    <row r="822" spans="1:23" x14ac:dyDescent="0.35">
      <c r="A822" t="s">
        <v>125</v>
      </c>
      <c r="B822" t="s">
        <v>126</v>
      </c>
      <c r="C822" t="s">
        <v>1</v>
      </c>
      <c r="D822" t="s">
        <v>38</v>
      </c>
      <c r="G822" t="s">
        <v>10</v>
      </c>
      <c r="H822">
        <v>770</v>
      </c>
      <c r="I822">
        <v>855</v>
      </c>
      <c r="J822">
        <v>950</v>
      </c>
      <c r="K822">
        <v>1100</v>
      </c>
      <c r="L822" t="s">
        <v>37</v>
      </c>
      <c r="Q822" t="str">
        <f t="shared" si="25"/>
        <v>Knowit Aktiebolag (publ)A2.1 Projektledare</v>
      </c>
      <c r="R822">
        <f ca="1">IFERROR(ROUNDUP(H822*Admin!$AE$4,0),"FKU")</f>
        <v>854</v>
      </c>
      <c r="S822">
        <f ca="1">IFERROR(ROUNDUP(I822*Admin!$AE$4,0),"FKU")</f>
        <v>948</v>
      </c>
      <c r="T822">
        <f ca="1">IFERROR(ROUNDUP(J822*Admin!$AE$4,0),"FKU")</f>
        <v>1054</v>
      </c>
      <c r="U822">
        <f ca="1">IFERROR(ROUNDUP(K822*Admin!$AE$4,0),"FKU")</f>
        <v>1220</v>
      </c>
      <c r="V822" t="str">
        <f>IFERROR(ROUNDUP(L822*Avropsmottagare!$G$4,0),"FKU")</f>
        <v>FKU</v>
      </c>
      <c r="W822">
        <f t="shared" si="26"/>
        <v>0</v>
      </c>
    </row>
    <row r="823" spans="1:23" x14ac:dyDescent="0.35">
      <c r="A823" t="s">
        <v>125</v>
      </c>
      <c r="B823" t="s">
        <v>126</v>
      </c>
      <c r="C823" t="s">
        <v>1</v>
      </c>
      <c r="D823" t="s">
        <v>38</v>
      </c>
      <c r="G823" t="s">
        <v>11</v>
      </c>
      <c r="H823">
        <v>770</v>
      </c>
      <c r="I823">
        <v>855</v>
      </c>
      <c r="J823">
        <v>950</v>
      </c>
      <c r="K823">
        <v>1100</v>
      </c>
      <c r="L823" t="s">
        <v>37</v>
      </c>
      <c r="Q823" t="str">
        <f t="shared" si="25"/>
        <v>Knowit Aktiebolag (publ)A2.2 Teknisk projektledare</v>
      </c>
      <c r="R823">
        <f ca="1">IFERROR(ROUNDUP(H823*Admin!$AE$4,0),"FKU")</f>
        <v>854</v>
      </c>
      <c r="S823">
        <f ca="1">IFERROR(ROUNDUP(I823*Admin!$AE$4,0),"FKU")</f>
        <v>948</v>
      </c>
      <c r="T823">
        <f ca="1">IFERROR(ROUNDUP(J823*Admin!$AE$4,0),"FKU")</f>
        <v>1054</v>
      </c>
      <c r="U823">
        <f ca="1">IFERROR(ROUNDUP(K823*Admin!$AE$4,0),"FKU")</f>
        <v>1220</v>
      </c>
      <c r="V823" t="str">
        <f>IFERROR(ROUNDUP(L823*Avropsmottagare!$G$4,0),"FKU")</f>
        <v>FKU</v>
      </c>
      <c r="W823">
        <f t="shared" si="26"/>
        <v>0</v>
      </c>
    </row>
    <row r="824" spans="1:23" x14ac:dyDescent="0.35">
      <c r="A824" t="s">
        <v>125</v>
      </c>
      <c r="B824" t="s">
        <v>126</v>
      </c>
      <c r="C824" t="s">
        <v>1</v>
      </c>
      <c r="D824" t="s">
        <v>38</v>
      </c>
      <c r="G824" t="s">
        <v>109</v>
      </c>
      <c r="H824">
        <v>770</v>
      </c>
      <c r="I824">
        <v>855</v>
      </c>
      <c r="J824">
        <v>950</v>
      </c>
      <c r="K824">
        <v>1100</v>
      </c>
      <c r="L824" t="s">
        <v>37</v>
      </c>
      <c r="Q824" t="str">
        <f t="shared" si="25"/>
        <v>Knowit Aktiebolag (publ)A2.3 Förändringsledare</v>
      </c>
      <c r="R824">
        <f ca="1">IFERROR(ROUNDUP(H824*Admin!$AE$4,0),"FKU")</f>
        <v>854</v>
      </c>
      <c r="S824">
        <f ca="1">IFERROR(ROUNDUP(I824*Admin!$AE$4,0),"FKU")</f>
        <v>948</v>
      </c>
      <c r="T824">
        <f ca="1">IFERROR(ROUNDUP(J824*Admin!$AE$4,0),"FKU")</f>
        <v>1054</v>
      </c>
      <c r="U824">
        <f ca="1">IFERROR(ROUNDUP(K824*Admin!$AE$4,0),"FKU")</f>
        <v>1220</v>
      </c>
      <c r="V824" t="str">
        <f>IFERROR(ROUNDUP(L824*Avropsmottagare!$G$4,0),"FKU")</f>
        <v>FKU</v>
      </c>
      <c r="W824">
        <f t="shared" si="26"/>
        <v>0</v>
      </c>
    </row>
    <row r="825" spans="1:23" x14ac:dyDescent="0.35">
      <c r="A825" t="s">
        <v>125</v>
      </c>
      <c r="B825" t="s">
        <v>126</v>
      </c>
      <c r="C825" t="s">
        <v>1</v>
      </c>
      <c r="D825" t="s">
        <v>38</v>
      </c>
      <c r="G825" t="s">
        <v>110</v>
      </c>
      <c r="H825">
        <v>770</v>
      </c>
      <c r="I825">
        <v>855</v>
      </c>
      <c r="J825">
        <v>950</v>
      </c>
      <c r="K825">
        <v>1100</v>
      </c>
      <c r="L825" t="s">
        <v>37</v>
      </c>
      <c r="Q825" t="str">
        <f t="shared" si="25"/>
        <v>Knowit Aktiebolag (publ)A2.4 IT-controller/Compliance manager</v>
      </c>
      <c r="R825">
        <f ca="1">IFERROR(ROUNDUP(H825*Admin!$AE$4,0),"FKU")</f>
        <v>854</v>
      </c>
      <c r="S825">
        <f ca="1">IFERROR(ROUNDUP(I825*Admin!$AE$4,0),"FKU")</f>
        <v>948</v>
      </c>
      <c r="T825">
        <f ca="1">IFERROR(ROUNDUP(J825*Admin!$AE$4,0),"FKU")</f>
        <v>1054</v>
      </c>
      <c r="U825">
        <f ca="1">IFERROR(ROUNDUP(K825*Admin!$AE$4,0),"FKU")</f>
        <v>1220</v>
      </c>
      <c r="V825" t="str">
        <f>IFERROR(ROUNDUP(L825*Avropsmottagare!$G$4,0),"FKU")</f>
        <v>FKU</v>
      </c>
      <c r="W825">
        <f t="shared" si="26"/>
        <v>0</v>
      </c>
    </row>
    <row r="826" spans="1:23" x14ac:dyDescent="0.35">
      <c r="A826" t="s">
        <v>125</v>
      </c>
      <c r="B826" t="s">
        <v>126</v>
      </c>
      <c r="C826" t="s">
        <v>1</v>
      </c>
      <c r="D826" t="s">
        <v>39</v>
      </c>
      <c r="G826" t="s">
        <v>111</v>
      </c>
      <c r="H826">
        <v>729</v>
      </c>
      <c r="I826">
        <v>810</v>
      </c>
      <c r="J826">
        <v>900</v>
      </c>
      <c r="K826">
        <v>950</v>
      </c>
      <c r="L826" t="s">
        <v>37</v>
      </c>
      <c r="Q826" t="str">
        <f t="shared" si="25"/>
        <v>Knowit Aktiebolag (publ)A3.1 Systemutvecklare/Systemintegratör</v>
      </c>
      <c r="R826">
        <f ca="1">IFERROR(ROUNDUP(H826*Admin!$AE$4,0),"FKU")</f>
        <v>809</v>
      </c>
      <c r="S826">
        <f ca="1">IFERROR(ROUNDUP(I826*Admin!$AE$4,0),"FKU")</f>
        <v>899</v>
      </c>
      <c r="T826">
        <f ca="1">IFERROR(ROUNDUP(J826*Admin!$AE$4,0),"FKU")</f>
        <v>998</v>
      </c>
      <c r="U826">
        <f ca="1">IFERROR(ROUNDUP(K826*Admin!$AE$4,0),"FKU")</f>
        <v>1054</v>
      </c>
      <c r="V826" t="str">
        <f>IFERROR(ROUNDUP(L826*Avropsmottagare!$G$4,0),"FKU")</f>
        <v>FKU</v>
      </c>
      <c r="W826">
        <f t="shared" si="26"/>
        <v>0</v>
      </c>
    </row>
    <row r="827" spans="1:23" x14ac:dyDescent="0.35">
      <c r="A827" t="s">
        <v>125</v>
      </c>
      <c r="B827" t="s">
        <v>126</v>
      </c>
      <c r="C827" t="s">
        <v>1</v>
      </c>
      <c r="D827" t="s">
        <v>39</v>
      </c>
      <c r="G827" t="s">
        <v>112</v>
      </c>
      <c r="H827">
        <v>729</v>
      </c>
      <c r="I827">
        <v>810</v>
      </c>
      <c r="J827">
        <v>900</v>
      </c>
      <c r="K827">
        <v>950</v>
      </c>
      <c r="L827" t="s">
        <v>37</v>
      </c>
      <c r="Q827" t="str">
        <f t="shared" si="25"/>
        <v>Knowit Aktiebolag (publ)A3.2 Systemförvaltare</v>
      </c>
      <c r="R827">
        <f ca="1">IFERROR(ROUNDUP(H827*Admin!$AE$4,0),"FKU")</f>
        <v>809</v>
      </c>
      <c r="S827">
        <f ca="1">IFERROR(ROUNDUP(I827*Admin!$AE$4,0),"FKU")</f>
        <v>899</v>
      </c>
      <c r="T827">
        <f ca="1">IFERROR(ROUNDUP(J827*Admin!$AE$4,0),"FKU")</f>
        <v>998</v>
      </c>
      <c r="U827">
        <f ca="1">IFERROR(ROUNDUP(K827*Admin!$AE$4,0),"FKU")</f>
        <v>1054</v>
      </c>
      <c r="V827" t="str">
        <f>IFERROR(ROUNDUP(L827*Avropsmottagare!$G$4,0),"FKU")</f>
        <v>FKU</v>
      </c>
      <c r="W827">
        <f t="shared" si="26"/>
        <v>0</v>
      </c>
    </row>
    <row r="828" spans="1:23" x14ac:dyDescent="0.35">
      <c r="A828" t="s">
        <v>125</v>
      </c>
      <c r="B828" t="s">
        <v>126</v>
      </c>
      <c r="C828" t="s">
        <v>1</v>
      </c>
      <c r="D828" t="s">
        <v>39</v>
      </c>
      <c r="G828" t="s">
        <v>12</v>
      </c>
      <c r="H828">
        <v>729</v>
      </c>
      <c r="I828">
        <v>810</v>
      </c>
      <c r="J828">
        <v>900</v>
      </c>
      <c r="K828">
        <v>950</v>
      </c>
      <c r="L828" t="s">
        <v>37</v>
      </c>
      <c r="Q828" t="str">
        <f t="shared" si="25"/>
        <v>Knowit Aktiebolag (publ)A3.3 Tekniker</v>
      </c>
      <c r="R828">
        <f ca="1">IFERROR(ROUNDUP(H828*Admin!$AE$4,0),"FKU")</f>
        <v>809</v>
      </c>
      <c r="S828">
        <f ca="1">IFERROR(ROUNDUP(I828*Admin!$AE$4,0),"FKU")</f>
        <v>899</v>
      </c>
      <c r="T828">
        <f ca="1">IFERROR(ROUNDUP(J828*Admin!$AE$4,0),"FKU")</f>
        <v>998</v>
      </c>
      <c r="U828">
        <f ca="1">IFERROR(ROUNDUP(K828*Admin!$AE$4,0),"FKU")</f>
        <v>1054</v>
      </c>
      <c r="V828" t="str">
        <f>IFERROR(ROUNDUP(L828*Avropsmottagare!$G$4,0),"FKU")</f>
        <v>FKU</v>
      </c>
      <c r="W828">
        <f t="shared" si="26"/>
        <v>0</v>
      </c>
    </row>
    <row r="829" spans="1:23" x14ac:dyDescent="0.35">
      <c r="A829" t="s">
        <v>125</v>
      </c>
      <c r="B829" t="s">
        <v>126</v>
      </c>
      <c r="C829" t="s">
        <v>1</v>
      </c>
      <c r="D829" t="s">
        <v>39</v>
      </c>
      <c r="G829" t="s">
        <v>13</v>
      </c>
      <c r="H829">
        <v>729</v>
      </c>
      <c r="I829">
        <v>810</v>
      </c>
      <c r="J829">
        <v>900</v>
      </c>
      <c r="K829">
        <v>950</v>
      </c>
      <c r="L829" t="s">
        <v>37</v>
      </c>
      <c r="Q829" t="str">
        <f t="shared" si="25"/>
        <v>Knowit Aktiebolag (publ)A3.4 Testare</v>
      </c>
      <c r="R829">
        <f ca="1">IFERROR(ROUNDUP(H829*Admin!$AE$4,0),"FKU")</f>
        <v>809</v>
      </c>
      <c r="S829">
        <f ca="1">IFERROR(ROUNDUP(I829*Admin!$AE$4,0),"FKU")</f>
        <v>899</v>
      </c>
      <c r="T829">
        <f ca="1">IFERROR(ROUNDUP(J829*Admin!$AE$4,0),"FKU")</f>
        <v>998</v>
      </c>
      <c r="U829">
        <f ca="1">IFERROR(ROUNDUP(K829*Admin!$AE$4,0),"FKU")</f>
        <v>1054</v>
      </c>
      <c r="V829" t="str">
        <f>IFERROR(ROUNDUP(L829*Avropsmottagare!$G$4,0),"FKU")</f>
        <v>FKU</v>
      </c>
      <c r="W829">
        <f t="shared" si="26"/>
        <v>0</v>
      </c>
    </row>
    <row r="830" spans="1:23" x14ac:dyDescent="0.35">
      <c r="A830" t="s">
        <v>125</v>
      </c>
      <c r="B830" t="s">
        <v>126</v>
      </c>
      <c r="C830" t="s">
        <v>1</v>
      </c>
      <c r="D830" t="s">
        <v>113</v>
      </c>
      <c r="G830" t="s">
        <v>40</v>
      </c>
      <c r="H830">
        <v>770</v>
      </c>
      <c r="I830">
        <v>855</v>
      </c>
      <c r="J830">
        <v>950</v>
      </c>
      <c r="K830">
        <v>1100</v>
      </c>
      <c r="L830" t="s">
        <v>37</v>
      </c>
      <c r="Q830" t="str">
        <f t="shared" si="25"/>
        <v>Knowit Aktiebolag (publ)A4.1 Enterprisearkitekt</v>
      </c>
      <c r="R830">
        <f ca="1">IFERROR(ROUNDUP(H830*Admin!$AE$4,0),"FKU")</f>
        <v>854</v>
      </c>
      <c r="S830">
        <f ca="1">IFERROR(ROUNDUP(I830*Admin!$AE$4,0),"FKU")</f>
        <v>948</v>
      </c>
      <c r="T830">
        <f ca="1">IFERROR(ROUNDUP(J830*Admin!$AE$4,0),"FKU")</f>
        <v>1054</v>
      </c>
      <c r="U830">
        <f ca="1">IFERROR(ROUNDUP(K830*Admin!$AE$4,0),"FKU")</f>
        <v>1220</v>
      </c>
      <c r="V830" t="str">
        <f>IFERROR(ROUNDUP(L830*Avropsmottagare!$G$4,0),"FKU")</f>
        <v>FKU</v>
      </c>
      <c r="W830">
        <f t="shared" si="26"/>
        <v>0</v>
      </c>
    </row>
    <row r="831" spans="1:23" x14ac:dyDescent="0.35">
      <c r="A831" t="s">
        <v>125</v>
      </c>
      <c r="B831" t="s">
        <v>126</v>
      </c>
      <c r="C831" t="s">
        <v>1</v>
      </c>
      <c r="D831" t="s">
        <v>113</v>
      </c>
      <c r="G831" t="s">
        <v>41</v>
      </c>
      <c r="H831">
        <v>770</v>
      </c>
      <c r="I831">
        <v>855</v>
      </c>
      <c r="J831">
        <v>950</v>
      </c>
      <c r="K831">
        <v>1100</v>
      </c>
      <c r="L831" t="s">
        <v>37</v>
      </c>
      <c r="Q831" t="str">
        <f t="shared" si="25"/>
        <v>Knowit Aktiebolag (publ)A4.2 Verksamhetsarkitekt</v>
      </c>
      <c r="R831">
        <f ca="1">IFERROR(ROUNDUP(H831*Admin!$AE$4,0),"FKU")</f>
        <v>854</v>
      </c>
      <c r="S831">
        <f ca="1">IFERROR(ROUNDUP(I831*Admin!$AE$4,0),"FKU")</f>
        <v>948</v>
      </c>
      <c r="T831">
        <f ca="1">IFERROR(ROUNDUP(J831*Admin!$AE$4,0),"FKU")</f>
        <v>1054</v>
      </c>
      <c r="U831">
        <f ca="1">IFERROR(ROUNDUP(K831*Admin!$AE$4,0),"FKU")</f>
        <v>1220</v>
      </c>
      <c r="V831" t="str">
        <f>IFERROR(ROUNDUP(L831*Avropsmottagare!$G$4,0),"FKU")</f>
        <v>FKU</v>
      </c>
      <c r="W831">
        <f t="shared" si="26"/>
        <v>0</v>
      </c>
    </row>
    <row r="832" spans="1:23" x14ac:dyDescent="0.35">
      <c r="A832" t="s">
        <v>125</v>
      </c>
      <c r="B832" t="s">
        <v>126</v>
      </c>
      <c r="C832" t="s">
        <v>1</v>
      </c>
      <c r="D832" t="s">
        <v>113</v>
      </c>
      <c r="G832" t="s">
        <v>42</v>
      </c>
      <c r="H832">
        <v>770</v>
      </c>
      <c r="I832">
        <v>855</v>
      </c>
      <c r="J832">
        <v>950</v>
      </c>
      <c r="K832">
        <v>1100</v>
      </c>
      <c r="L832" t="s">
        <v>37</v>
      </c>
      <c r="Q832" t="str">
        <f t="shared" si="25"/>
        <v>Knowit Aktiebolag (publ)A4.3 Lösningsarkitekt</v>
      </c>
      <c r="R832">
        <f ca="1">IFERROR(ROUNDUP(H832*Admin!$AE$4,0),"FKU")</f>
        <v>854</v>
      </c>
      <c r="S832">
        <f ca="1">IFERROR(ROUNDUP(I832*Admin!$AE$4,0),"FKU")</f>
        <v>948</v>
      </c>
      <c r="T832">
        <f ca="1">IFERROR(ROUNDUP(J832*Admin!$AE$4,0),"FKU")</f>
        <v>1054</v>
      </c>
      <c r="U832">
        <f ca="1">IFERROR(ROUNDUP(K832*Admin!$AE$4,0),"FKU")</f>
        <v>1220</v>
      </c>
      <c r="V832" t="str">
        <f>IFERROR(ROUNDUP(L832*Avropsmottagare!$G$4,0),"FKU")</f>
        <v>FKU</v>
      </c>
      <c r="W832">
        <f t="shared" si="26"/>
        <v>0</v>
      </c>
    </row>
    <row r="833" spans="1:23" x14ac:dyDescent="0.35">
      <c r="A833" t="s">
        <v>125</v>
      </c>
      <c r="B833" t="s">
        <v>126</v>
      </c>
      <c r="C833" t="s">
        <v>1</v>
      </c>
      <c r="D833" t="s">
        <v>113</v>
      </c>
      <c r="G833" t="s">
        <v>43</v>
      </c>
      <c r="H833">
        <v>770</v>
      </c>
      <c r="I833">
        <v>855</v>
      </c>
      <c r="J833">
        <v>950</v>
      </c>
      <c r="K833">
        <v>1100</v>
      </c>
      <c r="L833" t="s">
        <v>37</v>
      </c>
      <c r="Q833" t="str">
        <f t="shared" si="25"/>
        <v>Knowit Aktiebolag (publ)A4.4 Mjukvaruarkitekt</v>
      </c>
      <c r="R833">
        <f ca="1">IFERROR(ROUNDUP(H833*Admin!$AE$4,0),"FKU")</f>
        <v>854</v>
      </c>
      <c r="S833">
        <f ca="1">IFERROR(ROUNDUP(I833*Admin!$AE$4,0),"FKU")</f>
        <v>948</v>
      </c>
      <c r="T833">
        <f ca="1">IFERROR(ROUNDUP(J833*Admin!$AE$4,0),"FKU")</f>
        <v>1054</v>
      </c>
      <c r="U833">
        <f ca="1">IFERROR(ROUNDUP(K833*Admin!$AE$4,0),"FKU")</f>
        <v>1220</v>
      </c>
      <c r="V833" t="str">
        <f>IFERROR(ROUNDUP(L833*Avropsmottagare!$G$4,0),"FKU")</f>
        <v>FKU</v>
      </c>
      <c r="W833">
        <f t="shared" si="26"/>
        <v>0</v>
      </c>
    </row>
    <row r="834" spans="1:23" x14ac:dyDescent="0.35">
      <c r="A834" t="s">
        <v>125</v>
      </c>
      <c r="B834" t="s">
        <v>126</v>
      </c>
      <c r="C834" t="s">
        <v>1</v>
      </c>
      <c r="D834" t="s">
        <v>113</v>
      </c>
      <c r="G834" t="s">
        <v>44</v>
      </c>
      <c r="H834">
        <v>770</v>
      </c>
      <c r="I834">
        <v>855</v>
      </c>
      <c r="J834">
        <v>950</v>
      </c>
      <c r="K834">
        <v>1100</v>
      </c>
      <c r="L834" t="s">
        <v>37</v>
      </c>
      <c r="Q834" t="str">
        <f t="shared" si="25"/>
        <v>Knowit Aktiebolag (publ)A4.5 Infrastrukturarkitekt</v>
      </c>
      <c r="R834">
        <f ca="1">IFERROR(ROUNDUP(H834*Admin!$AE$4,0),"FKU")</f>
        <v>854</v>
      </c>
      <c r="S834">
        <f ca="1">IFERROR(ROUNDUP(I834*Admin!$AE$4,0),"FKU")</f>
        <v>948</v>
      </c>
      <c r="T834">
        <f ca="1">IFERROR(ROUNDUP(J834*Admin!$AE$4,0),"FKU")</f>
        <v>1054</v>
      </c>
      <c r="U834">
        <f ca="1">IFERROR(ROUNDUP(K834*Admin!$AE$4,0),"FKU")</f>
        <v>1220</v>
      </c>
      <c r="V834" t="str">
        <f>IFERROR(ROUNDUP(L834*Avropsmottagare!$G$4,0),"FKU")</f>
        <v>FKU</v>
      </c>
      <c r="W834">
        <f t="shared" si="26"/>
        <v>0</v>
      </c>
    </row>
    <row r="835" spans="1:23" x14ac:dyDescent="0.35">
      <c r="A835" t="s">
        <v>125</v>
      </c>
      <c r="B835" t="s">
        <v>126</v>
      </c>
      <c r="C835" t="s">
        <v>1</v>
      </c>
      <c r="D835" t="s">
        <v>114</v>
      </c>
      <c r="G835" t="s">
        <v>14</v>
      </c>
      <c r="H835">
        <v>770</v>
      </c>
      <c r="I835">
        <v>855</v>
      </c>
      <c r="J835">
        <v>950</v>
      </c>
      <c r="K835">
        <v>1100</v>
      </c>
      <c r="L835" t="s">
        <v>37</v>
      </c>
      <c r="Q835" t="str">
        <f t="shared" ref="Q835:Q898" si="27">$A835&amp;$C835&amp;$G835</f>
        <v>Knowit Aktiebolag (publ)A5.1 Säkerhetsstrateg/Säkerhetsanalytiker</v>
      </c>
      <c r="R835">
        <f ca="1">IFERROR(ROUNDUP(H835*Admin!$AE$4,0),"FKU")</f>
        <v>854</v>
      </c>
      <c r="S835">
        <f ca="1">IFERROR(ROUNDUP(I835*Admin!$AE$4,0),"FKU")</f>
        <v>948</v>
      </c>
      <c r="T835">
        <f ca="1">IFERROR(ROUNDUP(J835*Admin!$AE$4,0),"FKU")</f>
        <v>1054</v>
      </c>
      <c r="U835">
        <f ca="1">IFERROR(ROUNDUP(K835*Admin!$AE$4,0),"FKU")</f>
        <v>1220</v>
      </c>
      <c r="V835" t="str">
        <f>IFERROR(ROUNDUP(L835*Avropsmottagare!$G$4,0),"FKU")</f>
        <v>FKU</v>
      </c>
      <c r="W835">
        <f t="shared" ref="W835:W898" si="28">M835/1000000</f>
        <v>0</v>
      </c>
    </row>
    <row r="836" spans="1:23" x14ac:dyDescent="0.35">
      <c r="A836" t="s">
        <v>125</v>
      </c>
      <c r="B836" t="s">
        <v>126</v>
      </c>
      <c r="C836" t="s">
        <v>1</v>
      </c>
      <c r="D836" t="s">
        <v>114</v>
      </c>
      <c r="G836" t="s">
        <v>115</v>
      </c>
      <c r="H836">
        <v>770</v>
      </c>
      <c r="I836">
        <v>855</v>
      </c>
      <c r="J836">
        <v>950</v>
      </c>
      <c r="K836">
        <v>1100</v>
      </c>
      <c r="L836" t="s">
        <v>37</v>
      </c>
      <c r="Q836" t="str">
        <f t="shared" si="27"/>
        <v>Knowit Aktiebolag (publ)A5.2 Risk Manager</v>
      </c>
      <c r="R836">
        <f ca="1">IFERROR(ROUNDUP(H836*Admin!$AE$4,0),"FKU")</f>
        <v>854</v>
      </c>
      <c r="S836">
        <f ca="1">IFERROR(ROUNDUP(I836*Admin!$AE$4,0),"FKU")</f>
        <v>948</v>
      </c>
      <c r="T836">
        <f ca="1">IFERROR(ROUNDUP(J836*Admin!$AE$4,0),"FKU")</f>
        <v>1054</v>
      </c>
      <c r="U836">
        <f ca="1">IFERROR(ROUNDUP(K836*Admin!$AE$4,0),"FKU")</f>
        <v>1220</v>
      </c>
      <c r="V836" t="str">
        <f>IFERROR(ROUNDUP(L836*Avropsmottagare!$G$4,0),"FKU")</f>
        <v>FKU</v>
      </c>
      <c r="W836">
        <f t="shared" si="28"/>
        <v>0</v>
      </c>
    </row>
    <row r="837" spans="1:23" x14ac:dyDescent="0.35">
      <c r="A837" t="s">
        <v>125</v>
      </c>
      <c r="B837" t="s">
        <v>126</v>
      </c>
      <c r="C837" t="s">
        <v>1</v>
      </c>
      <c r="D837" t="s">
        <v>114</v>
      </c>
      <c r="G837" t="s">
        <v>15</v>
      </c>
      <c r="H837">
        <v>770</v>
      </c>
      <c r="I837">
        <v>855</v>
      </c>
      <c r="J837">
        <v>950</v>
      </c>
      <c r="K837">
        <v>1100</v>
      </c>
      <c r="L837" t="s">
        <v>37</v>
      </c>
      <c r="Q837" t="str">
        <f t="shared" si="27"/>
        <v>Knowit Aktiebolag (publ)A5.3 Säkerhetstekniker</v>
      </c>
      <c r="R837">
        <f ca="1">IFERROR(ROUNDUP(H837*Admin!$AE$4,0),"FKU")</f>
        <v>854</v>
      </c>
      <c r="S837">
        <f ca="1">IFERROR(ROUNDUP(I837*Admin!$AE$4,0),"FKU")</f>
        <v>948</v>
      </c>
      <c r="T837">
        <f ca="1">IFERROR(ROUNDUP(J837*Admin!$AE$4,0),"FKU")</f>
        <v>1054</v>
      </c>
      <c r="U837">
        <f ca="1">IFERROR(ROUNDUP(K837*Admin!$AE$4,0),"FKU")</f>
        <v>1220</v>
      </c>
      <c r="V837" t="str">
        <f>IFERROR(ROUNDUP(L837*Avropsmottagare!$G$4,0),"FKU")</f>
        <v>FKU</v>
      </c>
      <c r="W837">
        <f t="shared" si="28"/>
        <v>0</v>
      </c>
    </row>
    <row r="838" spans="1:23" x14ac:dyDescent="0.35">
      <c r="A838" t="s">
        <v>125</v>
      </c>
      <c r="B838" t="s">
        <v>126</v>
      </c>
      <c r="C838" t="s">
        <v>1</v>
      </c>
      <c r="D838" t="s">
        <v>116</v>
      </c>
      <c r="G838" t="s">
        <v>45</v>
      </c>
      <c r="H838">
        <v>729</v>
      </c>
      <c r="I838">
        <v>810</v>
      </c>
      <c r="J838">
        <v>900</v>
      </c>
      <c r="K838">
        <v>950</v>
      </c>
      <c r="L838" t="s">
        <v>37</v>
      </c>
      <c r="Q838" t="str">
        <f t="shared" si="27"/>
        <v>Knowit Aktiebolag (publ)A6.1 Webbstrateg</v>
      </c>
      <c r="R838">
        <f ca="1">IFERROR(ROUNDUP(H838*Admin!$AE$4,0),"FKU")</f>
        <v>809</v>
      </c>
      <c r="S838">
        <f ca="1">IFERROR(ROUNDUP(I838*Admin!$AE$4,0),"FKU")</f>
        <v>899</v>
      </c>
      <c r="T838">
        <f ca="1">IFERROR(ROUNDUP(J838*Admin!$AE$4,0),"FKU")</f>
        <v>998</v>
      </c>
      <c r="U838">
        <f ca="1">IFERROR(ROUNDUP(K838*Admin!$AE$4,0),"FKU")</f>
        <v>1054</v>
      </c>
      <c r="V838" t="str">
        <f>IFERROR(ROUNDUP(L838*Avropsmottagare!$G$4,0),"FKU")</f>
        <v>FKU</v>
      </c>
      <c r="W838">
        <f t="shared" si="28"/>
        <v>0</v>
      </c>
    </row>
    <row r="839" spans="1:23" x14ac:dyDescent="0.35">
      <c r="A839" t="s">
        <v>125</v>
      </c>
      <c r="B839" t="s">
        <v>126</v>
      </c>
      <c r="C839" t="s">
        <v>1</v>
      </c>
      <c r="D839" t="s">
        <v>116</v>
      </c>
      <c r="G839" t="s">
        <v>117</v>
      </c>
      <c r="H839">
        <v>729</v>
      </c>
      <c r="I839">
        <v>810</v>
      </c>
      <c r="J839">
        <v>900</v>
      </c>
      <c r="K839">
        <v>950</v>
      </c>
      <c r="L839" t="s">
        <v>37</v>
      </c>
      <c r="Q839" t="str">
        <f t="shared" si="27"/>
        <v>Knowit Aktiebolag (publ)A6.2 Interaktionsdesigner/Tillgänglighetsexpert</v>
      </c>
      <c r="R839">
        <f ca="1">IFERROR(ROUNDUP(H839*Admin!$AE$4,0),"FKU")</f>
        <v>809</v>
      </c>
      <c r="S839">
        <f ca="1">IFERROR(ROUNDUP(I839*Admin!$AE$4,0),"FKU")</f>
        <v>899</v>
      </c>
      <c r="T839">
        <f ca="1">IFERROR(ROUNDUP(J839*Admin!$AE$4,0),"FKU")</f>
        <v>998</v>
      </c>
      <c r="U839">
        <f ca="1">IFERROR(ROUNDUP(K839*Admin!$AE$4,0),"FKU")</f>
        <v>1054</v>
      </c>
      <c r="V839" t="str">
        <f>IFERROR(ROUNDUP(L839*Avropsmottagare!$G$4,0),"FKU")</f>
        <v>FKU</v>
      </c>
      <c r="W839">
        <f t="shared" si="28"/>
        <v>0</v>
      </c>
    </row>
    <row r="840" spans="1:23" x14ac:dyDescent="0.35">
      <c r="A840" t="s">
        <v>125</v>
      </c>
      <c r="B840" t="s">
        <v>126</v>
      </c>
      <c r="C840" t="s">
        <v>1</v>
      </c>
      <c r="D840" t="s">
        <v>116</v>
      </c>
      <c r="G840" t="s">
        <v>16</v>
      </c>
      <c r="H840">
        <v>729</v>
      </c>
      <c r="I840">
        <v>810</v>
      </c>
      <c r="J840">
        <v>900</v>
      </c>
      <c r="K840">
        <v>950</v>
      </c>
      <c r="L840" t="s">
        <v>37</v>
      </c>
      <c r="Q840" t="str">
        <f t="shared" si="27"/>
        <v>Knowit Aktiebolag (publ)A6.3 Grafisk formgivare</v>
      </c>
      <c r="R840">
        <f ca="1">IFERROR(ROUNDUP(H840*Admin!$AE$4,0),"FKU")</f>
        <v>809</v>
      </c>
      <c r="S840">
        <f ca="1">IFERROR(ROUNDUP(I840*Admin!$AE$4,0),"FKU")</f>
        <v>899</v>
      </c>
      <c r="T840">
        <f ca="1">IFERROR(ROUNDUP(J840*Admin!$AE$4,0),"FKU")</f>
        <v>998</v>
      </c>
      <c r="U840">
        <f ca="1">IFERROR(ROUNDUP(K840*Admin!$AE$4,0),"FKU")</f>
        <v>1054</v>
      </c>
      <c r="V840" t="str">
        <f>IFERROR(ROUNDUP(L840*Avropsmottagare!$G$4,0),"FKU")</f>
        <v>FKU</v>
      </c>
      <c r="W840">
        <f t="shared" si="28"/>
        <v>0</v>
      </c>
    </row>
    <row r="841" spans="1:23" x14ac:dyDescent="0.35">
      <c r="A841" t="s">
        <v>125</v>
      </c>
      <c r="B841" t="s">
        <v>126</v>
      </c>
      <c r="C841" t="s">
        <v>1</v>
      </c>
      <c r="D841" t="s">
        <v>46</v>
      </c>
      <c r="G841" t="s">
        <v>47</v>
      </c>
      <c r="H841">
        <v>594</v>
      </c>
      <c r="I841">
        <v>660</v>
      </c>
      <c r="J841">
        <v>700</v>
      </c>
      <c r="K841">
        <v>760</v>
      </c>
      <c r="L841" t="s">
        <v>37</v>
      </c>
      <c r="Q841" t="str">
        <f t="shared" si="27"/>
        <v>Knowit Aktiebolag (publ)A7.1 Teknikstöd – på plats</v>
      </c>
      <c r="R841">
        <f ca="1">IFERROR(ROUNDUP(H841*Admin!$AE$4,0),"FKU")</f>
        <v>659</v>
      </c>
      <c r="S841">
        <f ca="1">IFERROR(ROUNDUP(I841*Admin!$AE$4,0),"FKU")</f>
        <v>732</v>
      </c>
      <c r="T841">
        <f ca="1">IFERROR(ROUNDUP(J841*Admin!$AE$4,0),"FKU")</f>
        <v>777</v>
      </c>
      <c r="U841">
        <f ca="1">IFERROR(ROUNDUP(K841*Admin!$AE$4,0),"FKU")</f>
        <v>843</v>
      </c>
      <c r="V841" t="str">
        <f>IFERROR(ROUNDUP(L841*Avropsmottagare!$G$4,0),"FKU")</f>
        <v>FKU</v>
      </c>
      <c r="W841">
        <f t="shared" si="28"/>
        <v>0</v>
      </c>
    </row>
    <row r="842" spans="1:23" x14ac:dyDescent="0.35">
      <c r="A842" t="s">
        <v>125</v>
      </c>
      <c r="B842" t="s">
        <v>126</v>
      </c>
      <c r="C842" t="s">
        <v>2</v>
      </c>
      <c r="D842" t="s">
        <v>36</v>
      </c>
      <c r="G842" t="s">
        <v>9</v>
      </c>
      <c r="H842">
        <v>770</v>
      </c>
      <c r="I842">
        <v>855</v>
      </c>
      <c r="J842">
        <v>950</v>
      </c>
      <c r="K842">
        <v>1100</v>
      </c>
      <c r="L842" t="s">
        <v>37</v>
      </c>
      <c r="Q842" t="str">
        <f t="shared" si="27"/>
        <v>Knowit Aktiebolag (publ)B1.1 IT- eller Digitaliseringsstrateg</v>
      </c>
      <c r="R842">
        <f ca="1">IFERROR(ROUNDUP(H842*Admin!$AE$4,0),"FKU")</f>
        <v>854</v>
      </c>
      <c r="S842">
        <f ca="1">IFERROR(ROUNDUP(I842*Admin!$AE$4,0),"FKU")</f>
        <v>948</v>
      </c>
      <c r="T842">
        <f ca="1">IFERROR(ROUNDUP(J842*Admin!$AE$4,0),"FKU")</f>
        <v>1054</v>
      </c>
      <c r="U842">
        <f ca="1">IFERROR(ROUNDUP(K842*Admin!$AE$4,0),"FKU")</f>
        <v>1220</v>
      </c>
      <c r="V842" t="str">
        <f>IFERROR(ROUNDUP(L842*Avropsmottagare!$G$4,0),"FKU")</f>
        <v>FKU</v>
      </c>
      <c r="W842">
        <f t="shared" si="28"/>
        <v>0</v>
      </c>
    </row>
    <row r="843" spans="1:23" x14ac:dyDescent="0.35">
      <c r="A843" t="s">
        <v>125</v>
      </c>
      <c r="B843" t="s">
        <v>126</v>
      </c>
      <c r="C843" t="s">
        <v>2</v>
      </c>
      <c r="D843" t="s">
        <v>36</v>
      </c>
      <c r="G843" t="s">
        <v>106</v>
      </c>
      <c r="H843">
        <v>770</v>
      </c>
      <c r="I843">
        <v>855</v>
      </c>
      <c r="J843">
        <v>950</v>
      </c>
      <c r="K843">
        <v>1100</v>
      </c>
      <c r="L843" t="s">
        <v>37</v>
      </c>
      <c r="Q843" t="str">
        <f t="shared" si="27"/>
        <v>Knowit Aktiebolag (publ)B1.2 Modelleringsledare/Kravanalytiker</v>
      </c>
      <c r="R843">
        <f ca="1">IFERROR(ROUNDUP(H843*Admin!$AE$4,0),"FKU")</f>
        <v>854</v>
      </c>
      <c r="S843">
        <f ca="1">IFERROR(ROUNDUP(I843*Admin!$AE$4,0),"FKU")</f>
        <v>948</v>
      </c>
      <c r="T843">
        <f ca="1">IFERROR(ROUNDUP(J843*Admin!$AE$4,0),"FKU")</f>
        <v>1054</v>
      </c>
      <c r="U843">
        <f ca="1">IFERROR(ROUNDUP(K843*Admin!$AE$4,0),"FKU")</f>
        <v>1220</v>
      </c>
      <c r="V843" t="str">
        <f>IFERROR(ROUNDUP(L843*Avropsmottagare!$G$4,0),"FKU")</f>
        <v>FKU</v>
      </c>
      <c r="W843">
        <f t="shared" si="28"/>
        <v>0</v>
      </c>
    </row>
    <row r="844" spans="1:23" x14ac:dyDescent="0.35">
      <c r="A844" t="s">
        <v>125</v>
      </c>
      <c r="B844" t="s">
        <v>126</v>
      </c>
      <c r="C844" t="s">
        <v>2</v>
      </c>
      <c r="D844" t="s">
        <v>36</v>
      </c>
      <c r="G844" t="s">
        <v>107</v>
      </c>
      <c r="H844">
        <v>770</v>
      </c>
      <c r="I844">
        <v>855</v>
      </c>
      <c r="J844">
        <v>950</v>
      </c>
      <c r="K844">
        <v>1100</v>
      </c>
      <c r="L844" t="s">
        <v>37</v>
      </c>
      <c r="Q844" t="str">
        <f t="shared" si="27"/>
        <v>Knowit Aktiebolag (publ)B1.3 Metodstöd</v>
      </c>
      <c r="R844">
        <f ca="1">IFERROR(ROUNDUP(H844*Admin!$AE$4,0),"FKU")</f>
        <v>854</v>
      </c>
      <c r="S844">
        <f ca="1">IFERROR(ROUNDUP(I844*Admin!$AE$4,0),"FKU")</f>
        <v>948</v>
      </c>
      <c r="T844">
        <f ca="1">IFERROR(ROUNDUP(J844*Admin!$AE$4,0),"FKU")</f>
        <v>1054</v>
      </c>
      <c r="U844">
        <f ca="1">IFERROR(ROUNDUP(K844*Admin!$AE$4,0),"FKU")</f>
        <v>1220</v>
      </c>
      <c r="V844" t="str">
        <f>IFERROR(ROUNDUP(L844*Avropsmottagare!$G$4,0),"FKU")</f>
        <v>FKU</v>
      </c>
      <c r="W844">
        <f t="shared" si="28"/>
        <v>0</v>
      </c>
    </row>
    <row r="845" spans="1:23" x14ac:dyDescent="0.35">
      <c r="A845" t="s">
        <v>125</v>
      </c>
      <c r="B845" t="s">
        <v>126</v>
      </c>
      <c r="C845" t="s">
        <v>2</v>
      </c>
      <c r="D845" t="s">
        <v>36</v>
      </c>
      <c r="G845" t="s">
        <v>108</v>
      </c>
      <c r="H845">
        <v>770</v>
      </c>
      <c r="I845">
        <v>855</v>
      </c>
      <c r="J845">
        <v>950</v>
      </c>
      <c r="K845">
        <v>1100</v>
      </c>
      <c r="L845" t="s">
        <v>37</v>
      </c>
      <c r="Q845" t="str">
        <f t="shared" si="27"/>
        <v>Knowit Aktiebolag (publ)B1.4 Hållbarhetsstrateg inom IT</v>
      </c>
      <c r="R845">
        <f ca="1">IFERROR(ROUNDUP(H845*Admin!$AE$4,0),"FKU")</f>
        <v>854</v>
      </c>
      <c r="S845">
        <f ca="1">IFERROR(ROUNDUP(I845*Admin!$AE$4,0),"FKU")</f>
        <v>948</v>
      </c>
      <c r="T845">
        <f ca="1">IFERROR(ROUNDUP(J845*Admin!$AE$4,0),"FKU")</f>
        <v>1054</v>
      </c>
      <c r="U845">
        <f ca="1">IFERROR(ROUNDUP(K845*Admin!$AE$4,0),"FKU")</f>
        <v>1220</v>
      </c>
      <c r="V845" t="str">
        <f>IFERROR(ROUNDUP(L845*Avropsmottagare!$G$4,0),"FKU")</f>
        <v>FKU</v>
      </c>
      <c r="W845">
        <f t="shared" si="28"/>
        <v>0</v>
      </c>
    </row>
    <row r="846" spans="1:23" x14ac:dyDescent="0.35">
      <c r="A846" t="s">
        <v>125</v>
      </c>
      <c r="B846" t="s">
        <v>126</v>
      </c>
      <c r="C846" t="s">
        <v>2</v>
      </c>
      <c r="D846" t="s">
        <v>38</v>
      </c>
      <c r="G846" t="s">
        <v>10</v>
      </c>
      <c r="H846">
        <v>770</v>
      </c>
      <c r="I846">
        <v>855</v>
      </c>
      <c r="J846">
        <v>950</v>
      </c>
      <c r="K846">
        <v>1100</v>
      </c>
      <c r="L846" t="s">
        <v>37</v>
      </c>
      <c r="Q846" t="str">
        <f t="shared" si="27"/>
        <v>Knowit Aktiebolag (publ)B2.1 Projektledare</v>
      </c>
      <c r="R846">
        <f ca="1">IFERROR(ROUNDUP(H846*Admin!$AE$4,0),"FKU")</f>
        <v>854</v>
      </c>
      <c r="S846">
        <f ca="1">IFERROR(ROUNDUP(I846*Admin!$AE$4,0),"FKU")</f>
        <v>948</v>
      </c>
      <c r="T846">
        <f ca="1">IFERROR(ROUNDUP(J846*Admin!$AE$4,0),"FKU")</f>
        <v>1054</v>
      </c>
      <c r="U846">
        <f ca="1">IFERROR(ROUNDUP(K846*Admin!$AE$4,0),"FKU")</f>
        <v>1220</v>
      </c>
      <c r="V846" t="str">
        <f>IFERROR(ROUNDUP(L846*Avropsmottagare!$G$4,0),"FKU")</f>
        <v>FKU</v>
      </c>
      <c r="W846">
        <f t="shared" si="28"/>
        <v>0</v>
      </c>
    </row>
    <row r="847" spans="1:23" x14ac:dyDescent="0.35">
      <c r="A847" t="s">
        <v>125</v>
      </c>
      <c r="B847" t="s">
        <v>126</v>
      </c>
      <c r="C847" t="s">
        <v>2</v>
      </c>
      <c r="D847" t="s">
        <v>38</v>
      </c>
      <c r="G847" t="s">
        <v>11</v>
      </c>
      <c r="H847">
        <v>770</v>
      </c>
      <c r="I847">
        <v>855</v>
      </c>
      <c r="J847">
        <v>950</v>
      </c>
      <c r="K847">
        <v>1100</v>
      </c>
      <c r="L847" t="s">
        <v>37</v>
      </c>
      <c r="Q847" t="str">
        <f t="shared" si="27"/>
        <v>Knowit Aktiebolag (publ)B2.2 Teknisk projektledare</v>
      </c>
      <c r="R847">
        <f ca="1">IFERROR(ROUNDUP(H847*Admin!$AE$4,0),"FKU")</f>
        <v>854</v>
      </c>
      <c r="S847">
        <f ca="1">IFERROR(ROUNDUP(I847*Admin!$AE$4,0),"FKU")</f>
        <v>948</v>
      </c>
      <c r="T847">
        <f ca="1">IFERROR(ROUNDUP(J847*Admin!$AE$4,0),"FKU")</f>
        <v>1054</v>
      </c>
      <c r="U847">
        <f ca="1">IFERROR(ROUNDUP(K847*Admin!$AE$4,0),"FKU")</f>
        <v>1220</v>
      </c>
      <c r="V847" t="str">
        <f>IFERROR(ROUNDUP(L847*Avropsmottagare!$G$4,0),"FKU")</f>
        <v>FKU</v>
      </c>
      <c r="W847">
        <f t="shared" si="28"/>
        <v>0</v>
      </c>
    </row>
    <row r="848" spans="1:23" x14ac:dyDescent="0.35">
      <c r="A848" t="s">
        <v>125</v>
      </c>
      <c r="B848" t="s">
        <v>126</v>
      </c>
      <c r="C848" t="s">
        <v>2</v>
      </c>
      <c r="D848" t="s">
        <v>38</v>
      </c>
      <c r="G848" t="s">
        <v>109</v>
      </c>
      <c r="H848">
        <v>770</v>
      </c>
      <c r="I848">
        <v>855</v>
      </c>
      <c r="J848">
        <v>950</v>
      </c>
      <c r="K848">
        <v>1100</v>
      </c>
      <c r="L848" t="s">
        <v>37</v>
      </c>
      <c r="Q848" t="str">
        <f t="shared" si="27"/>
        <v>Knowit Aktiebolag (publ)B2.3 Förändringsledare</v>
      </c>
      <c r="R848">
        <f ca="1">IFERROR(ROUNDUP(H848*Admin!$AE$4,0),"FKU")</f>
        <v>854</v>
      </c>
      <c r="S848">
        <f ca="1">IFERROR(ROUNDUP(I848*Admin!$AE$4,0),"FKU")</f>
        <v>948</v>
      </c>
      <c r="T848">
        <f ca="1">IFERROR(ROUNDUP(J848*Admin!$AE$4,0),"FKU")</f>
        <v>1054</v>
      </c>
      <c r="U848">
        <f ca="1">IFERROR(ROUNDUP(K848*Admin!$AE$4,0),"FKU")</f>
        <v>1220</v>
      </c>
      <c r="V848" t="str">
        <f>IFERROR(ROUNDUP(L848*Avropsmottagare!$G$4,0),"FKU")</f>
        <v>FKU</v>
      </c>
      <c r="W848">
        <f t="shared" si="28"/>
        <v>0</v>
      </c>
    </row>
    <row r="849" spans="1:23" x14ac:dyDescent="0.35">
      <c r="A849" t="s">
        <v>125</v>
      </c>
      <c r="B849" t="s">
        <v>126</v>
      </c>
      <c r="C849" t="s">
        <v>2</v>
      </c>
      <c r="D849" t="s">
        <v>38</v>
      </c>
      <c r="G849" t="s">
        <v>110</v>
      </c>
      <c r="H849">
        <v>770</v>
      </c>
      <c r="I849">
        <v>855</v>
      </c>
      <c r="J849">
        <v>950</v>
      </c>
      <c r="K849">
        <v>1100</v>
      </c>
      <c r="L849" t="s">
        <v>37</v>
      </c>
      <c r="Q849" t="str">
        <f t="shared" si="27"/>
        <v>Knowit Aktiebolag (publ)B2.4 IT-controller/Compliance manager</v>
      </c>
      <c r="R849">
        <f ca="1">IFERROR(ROUNDUP(H849*Admin!$AE$4,0),"FKU")</f>
        <v>854</v>
      </c>
      <c r="S849">
        <f ca="1">IFERROR(ROUNDUP(I849*Admin!$AE$4,0),"FKU")</f>
        <v>948</v>
      </c>
      <c r="T849">
        <f ca="1">IFERROR(ROUNDUP(J849*Admin!$AE$4,0),"FKU")</f>
        <v>1054</v>
      </c>
      <c r="U849">
        <f ca="1">IFERROR(ROUNDUP(K849*Admin!$AE$4,0),"FKU")</f>
        <v>1220</v>
      </c>
      <c r="V849" t="str">
        <f>IFERROR(ROUNDUP(L849*Avropsmottagare!$G$4,0),"FKU")</f>
        <v>FKU</v>
      </c>
      <c r="W849">
        <f t="shared" si="28"/>
        <v>0</v>
      </c>
    </row>
    <row r="850" spans="1:23" x14ac:dyDescent="0.35">
      <c r="A850" t="s">
        <v>125</v>
      </c>
      <c r="B850" t="s">
        <v>126</v>
      </c>
      <c r="C850" t="s">
        <v>2</v>
      </c>
      <c r="D850" t="s">
        <v>39</v>
      </c>
      <c r="G850" t="s">
        <v>111</v>
      </c>
      <c r="H850">
        <v>729</v>
      </c>
      <c r="I850">
        <v>810</v>
      </c>
      <c r="J850">
        <v>900</v>
      </c>
      <c r="K850">
        <v>1000</v>
      </c>
      <c r="L850" t="s">
        <v>37</v>
      </c>
      <c r="Q850" t="str">
        <f t="shared" si="27"/>
        <v>Knowit Aktiebolag (publ)B3.1 Systemutvecklare/Systemintegratör</v>
      </c>
      <c r="R850">
        <f ca="1">IFERROR(ROUNDUP(H850*Admin!$AE$4,0),"FKU")</f>
        <v>809</v>
      </c>
      <c r="S850">
        <f ca="1">IFERROR(ROUNDUP(I850*Admin!$AE$4,0),"FKU")</f>
        <v>899</v>
      </c>
      <c r="T850">
        <f ca="1">IFERROR(ROUNDUP(J850*Admin!$AE$4,0),"FKU")</f>
        <v>998</v>
      </c>
      <c r="U850">
        <f ca="1">IFERROR(ROUNDUP(K850*Admin!$AE$4,0),"FKU")</f>
        <v>1109</v>
      </c>
      <c r="V850" t="str">
        <f>IFERROR(ROUNDUP(L850*Avropsmottagare!$G$4,0),"FKU")</f>
        <v>FKU</v>
      </c>
      <c r="W850">
        <f t="shared" si="28"/>
        <v>0</v>
      </c>
    </row>
    <row r="851" spans="1:23" x14ac:dyDescent="0.35">
      <c r="A851" t="s">
        <v>125</v>
      </c>
      <c r="B851" t="s">
        <v>126</v>
      </c>
      <c r="C851" t="s">
        <v>2</v>
      </c>
      <c r="D851" t="s">
        <v>39</v>
      </c>
      <c r="G851" t="s">
        <v>112</v>
      </c>
      <c r="H851">
        <v>729</v>
      </c>
      <c r="I851">
        <v>810</v>
      </c>
      <c r="J851">
        <v>900</v>
      </c>
      <c r="K851">
        <v>1000</v>
      </c>
      <c r="L851" t="s">
        <v>37</v>
      </c>
      <c r="Q851" t="str">
        <f t="shared" si="27"/>
        <v>Knowit Aktiebolag (publ)B3.2 Systemförvaltare</v>
      </c>
      <c r="R851">
        <f ca="1">IFERROR(ROUNDUP(H851*Admin!$AE$4,0),"FKU")</f>
        <v>809</v>
      </c>
      <c r="S851">
        <f ca="1">IFERROR(ROUNDUP(I851*Admin!$AE$4,0),"FKU")</f>
        <v>899</v>
      </c>
      <c r="T851">
        <f ca="1">IFERROR(ROUNDUP(J851*Admin!$AE$4,0),"FKU")</f>
        <v>998</v>
      </c>
      <c r="U851">
        <f ca="1">IFERROR(ROUNDUP(K851*Admin!$AE$4,0),"FKU")</f>
        <v>1109</v>
      </c>
      <c r="V851" t="str">
        <f>IFERROR(ROUNDUP(L851*Avropsmottagare!$G$4,0),"FKU")</f>
        <v>FKU</v>
      </c>
      <c r="W851">
        <f t="shared" si="28"/>
        <v>0</v>
      </c>
    </row>
    <row r="852" spans="1:23" x14ac:dyDescent="0.35">
      <c r="A852" t="s">
        <v>125</v>
      </c>
      <c r="B852" t="s">
        <v>126</v>
      </c>
      <c r="C852" t="s">
        <v>2</v>
      </c>
      <c r="D852" t="s">
        <v>39</v>
      </c>
      <c r="G852" t="s">
        <v>12</v>
      </c>
      <c r="H852">
        <v>729</v>
      </c>
      <c r="I852">
        <v>810</v>
      </c>
      <c r="J852">
        <v>900</v>
      </c>
      <c r="K852">
        <v>1000</v>
      </c>
      <c r="L852" t="s">
        <v>37</v>
      </c>
      <c r="Q852" t="str">
        <f t="shared" si="27"/>
        <v>Knowit Aktiebolag (publ)B3.3 Tekniker</v>
      </c>
      <c r="R852">
        <f ca="1">IFERROR(ROUNDUP(H852*Admin!$AE$4,0),"FKU")</f>
        <v>809</v>
      </c>
      <c r="S852">
        <f ca="1">IFERROR(ROUNDUP(I852*Admin!$AE$4,0),"FKU")</f>
        <v>899</v>
      </c>
      <c r="T852">
        <f ca="1">IFERROR(ROUNDUP(J852*Admin!$AE$4,0),"FKU")</f>
        <v>998</v>
      </c>
      <c r="U852">
        <f ca="1">IFERROR(ROUNDUP(K852*Admin!$AE$4,0),"FKU")</f>
        <v>1109</v>
      </c>
      <c r="V852" t="str">
        <f>IFERROR(ROUNDUP(L852*Avropsmottagare!$G$4,0),"FKU")</f>
        <v>FKU</v>
      </c>
      <c r="W852">
        <f t="shared" si="28"/>
        <v>0</v>
      </c>
    </row>
    <row r="853" spans="1:23" x14ac:dyDescent="0.35">
      <c r="A853" t="s">
        <v>125</v>
      </c>
      <c r="B853" t="s">
        <v>126</v>
      </c>
      <c r="C853" t="s">
        <v>2</v>
      </c>
      <c r="D853" t="s">
        <v>39</v>
      </c>
      <c r="G853" t="s">
        <v>13</v>
      </c>
      <c r="H853">
        <v>729</v>
      </c>
      <c r="I853">
        <v>810</v>
      </c>
      <c r="J853">
        <v>900</v>
      </c>
      <c r="K853">
        <v>1000</v>
      </c>
      <c r="L853" t="s">
        <v>37</v>
      </c>
      <c r="Q853" t="str">
        <f t="shared" si="27"/>
        <v>Knowit Aktiebolag (publ)B3.4 Testare</v>
      </c>
      <c r="R853">
        <f ca="1">IFERROR(ROUNDUP(H853*Admin!$AE$4,0),"FKU")</f>
        <v>809</v>
      </c>
      <c r="S853">
        <f ca="1">IFERROR(ROUNDUP(I853*Admin!$AE$4,0),"FKU")</f>
        <v>899</v>
      </c>
      <c r="T853">
        <f ca="1">IFERROR(ROUNDUP(J853*Admin!$AE$4,0),"FKU")</f>
        <v>998</v>
      </c>
      <c r="U853">
        <f ca="1">IFERROR(ROUNDUP(K853*Admin!$AE$4,0),"FKU")</f>
        <v>1109</v>
      </c>
      <c r="V853" t="str">
        <f>IFERROR(ROUNDUP(L853*Avropsmottagare!$G$4,0),"FKU")</f>
        <v>FKU</v>
      </c>
      <c r="W853">
        <f t="shared" si="28"/>
        <v>0</v>
      </c>
    </row>
    <row r="854" spans="1:23" x14ac:dyDescent="0.35">
      <c r="A854" t="s">
        <v>125</v>
      </c>
      <c r="B854" t="s">
        <v>126</v>
      </c>
      <c r="C854" t="s">
        <v>2</v>
      </c>
      <c r="D854" t="s">
        <v>113</v>
      </c>
      <c r="G854" t="s">
        <v>40</v>
      </c>
      <c r="H854">
        <v>770</v>
      </c>
      <c r="I854">
        <v>855</v>
      </c>
      <c r="J854">
        <v>950</v>
      </c>
      <c r="K854">
        <v>1000</v>
      </c>
      <c r="L854" t="s">
        <v>37</v>
      </c>
      <c r="Q854" t="str">
        <f t="shared" si="27"/>
        <v>Knowit Aktiebolag (publ)B4.1 Enterprisearkitekt</v>
      </c>
      <c r="R854">
        <f ca="1">IFERROR(ROUNDUP(H854*Admin!$AE$4,0),"FKU")</f>
        <v>854</v>
      </c>
      <c r="S854">
        <f ca="1">IFERROR(ROUNDUP(I854*Admin!$AE$4,0),"FKU")</f>
        <v>948</v>
      </c>
      <c r="T854">
        <f ca="1">IFERROR(ROUNDUP(J854*Admin!$AE$4,0),"FKU")</f>
        <v>1054</v>
      </c>
      <c r="U854">
        <f ca="1">IFERROR(ROUNDUP(K854*Admin!$AE$4,0),"FKU")</f>
        <v>1109</v>
      </c>
      <c r="V854" t="str">
        <f>IFERROR(ROUNDUP(L854*Avropsmottagare!$G$4,0),"FKU")</f>
        <v>FKU</v>
      </c>
      <c r="W854">
        <f t="shared" si="28"/>
        <v>0</v>
      </c>
    </row>
    <row r="855" spans="1:23" x14ac:dyDescent="0.35">
      <c r="A855" t="s">
        <v>125</v>
      </c>
      <c r="B855" t="s">
        <v>126</v>
      </c>
      <c r="C855" t="s">
        <v>2</v>
      </c>
      <c r="D855" t="s">
        <v>113</v>
      </c>
      <c r="G855" t="s">
        <v>41</v>
      </c>
      <c r="H855">
        <v>770</v>
      </c>
      <c r="I855">
        <v>855</v>
      </c>
      <c r="J855">
        <v>950</v>
      </c>
      <c r="K855">
        <v>1000</v>
      </c>
      <c r="L855" t="s">
        <v>37</v>
      </c>
      <c r="Q855" t="str">
        <f t="shared" si="27"/>
        <v>Knowit Aktiebolag (publ)B4.2 Verksamhetsarkitekt</v>
      </c>
      <c r="R855">
        <f ca="1">IFERROR(ROUNDUP(H855*Admin!$AE$4,0),"FKU")</f>
        <v>854</v>
      </c>
      <c r="S855">
        <f ca="1">IFERROR(ROUNDUP(I855*Admin!$AE$4,0),"FKU")</f>
        <v>948</v>
      </c>
      <c r="T855">
        <f ca="1">IFERROR(ROUNDUP(J855*Admin!$AE$4,0),"FKU")</f>
        <v>1054</v>
      </c>
      <c r="U855">
        <f ca="1">IFERROR(ROUNDUP(K855*Admin!$AE$4,0),"FKU")</f>
        <v>1109</v>
      </c>
      <c r="V855" t="str">
        <f>IFERROR(ROUNDUP(L855*Avropsmottagare!$G$4,0),"FKU")</f>
        <v>FKU</v>
      </c>
      <c r="W855">
        <f t="shared" si="28"/>
        <v>0</v>
      </c>
    </row>
    <row r="856" spans="1:23" x14ac:dyDescent="0.35">
      <c r="A856" t="s">
        <v>125</v>
      </c>
      <c r="B856" t="s">
        <v>126</v>
      </c>
      <c r="C856" t="s">
        <v>2</v>
      </c>
      <c r="D856" t="s">
        <v>113</v>
      </c>
      <c r="G856" t="s">
        <v>42</v>
      </c>
      <c r="H856">
        <v>770</v>
      </c>
      <c r="I856">
        <v>855</v>
      </c>
      <c r="J856">
        <v>950</v>
      </c>
      <c r="K856">
        <v>1000</v>
      </c>
      <c r="L856" t="s">
        <v>37</v>
      </c>
      <c r="Q856" t="str">
        <f t="shared" si="27"/>
        <v>Knowit Aktiebolag (publ)B4.3 Lösningsarkitekt</v>
      </c>
      <c r="R856">
        <f ca="1">IFERROR(ROUNDUP(H856*Admin!$AE$4,0),"FKU")</f>
        <v>854</v>
      </c>
      <c r="S856">
        <f ca="1">IFERROR(ROUNDUP(I856*Admin!$AE$4,0),"FKU")</f>
        <v>948</v>
      </c>
      <c r="T856">
        <f ca="1">IFERROR(ROUNDUP(J856*Admin!$AE$4,0),"FKU")</f>
        <v>1054</v>
      </c>
      <c r="U856">
        <f ca="1">IFERROR(ROUNDUP(K856*Admin!$AE$4,0),"FKU")</f>
        <v>1109</v>
      </c>
      <c r="V856" t="str">
        <f>IFERROR(ROUNDUP(L856*Avropsmottagare!$G$4,0),"FKU")</f>
        <v>FKU</v>
      </c>
      <c r="W856">
        <f t="shared" si="28"/>
        <v>0</v>
      </c>
    </row>
    <row r="857" spans="1:23" x14ac:dyDescent="0.35">
      <c r="A857" t="s">
        <v>125</v>
      </c>
      <c r="B857" t="s">
        <v>126</v>
      </c>
      <c r="C857" t="s">
        <v>2</v>
      </c>
      <c r="D857" t="s">
        <v>113</v>
      </c>
      <c r="G857" t="s">
        <v>43</v>
      </c>
      <c r="H857">
        <v>770</v>
      </c>
      <c r="I857">
        <v>855</v>
      </c>
      <c r="J857">
        <v>950</v>
      </c>
      <c r="K857">
        <v>1000</v>
      </c>
      <c r="L857" t="s">
        <v>37</v>
      </c>
      <c r="Q857" t="str">
        <f t="shared" si="27"/>
        <v>Knowit Aktiebolag (publ)B4.4 Mjukvaruarkitekt</v>
      </c>
      <c r="R857">
        <f ca="1">IFERROR(ROUNDUP(H857*Admin!$AE$4,0),"FKU")</f>
        <v>854</v>
      </c>
      <c r="S857">
        <f ca="1">IFERROR(ROUNDUP(I857*Admin!$AE$4,0),"FKU")</f>
        <v>948</v>
      </c>
      <c r="T857">
        <f ca="1">IFERROR(ROUNDUP(J857*Admin!$AE$4,0),"FKU")</f>
        <v>1054</v>
      </c>
      <c r="U857">
        <f ca="1">IFERROR(ROUNDUP(K857*Admin!$AE$4,0),"FKU")</f>
        <v>1109</v>
      </c>
      <c r="V857" t="str">
        <f>IFERROR(ROUNDUP(L857*Avropsmottagare!$G$4,0),"FKU")</f>
        <v>FKU</v>
      </c>
      <c r="W857">
        <f t="shared" si="28"/>
        <v>0</v>
      </c>
    </row>
    <row r="858" spans="1:23" x14ac:dyDescent="0.35">
      <c r="A858" t="s">
        <v>125</v>
      </c>
      <c r="B858" t="s">
        <v>126</v>
      </c>
      <c r="C858" t="s">
        <v>2</v>
      </c>
      <c r="D858" t="s">
        <v>113</v>
      </c>
      <c r="G858" t="s">
        <v>44</v>
      </c>
      <c r="H858">
        <v>770</v>
      </c>
      <c r="I858">
        <v>855</v>
      </c>
      <c r="J858">
        <v>950</v>
      </c>
      <c r="K858">
        <v>1000</v>
      </c>
      <c r="L858" t="s">
        <v>37</v>
      </c>
      <c r="Q858" t="str">
        <f t="shared" si="27"/>
        <v>Knowit Aktiebolag (publ)B4.5 Infrastrukturarkitekt</v>
      </c>
      <c r="R858">
        <f ca="1">IFERROR(ROUNDUP(H858*Admin!$AE$4,0),"FKU")</f>
        <v>854</v>
      </c>
      <c r="S858">
        <f ca="1">IFERROR(ROUNDUP(I858*Admin!$AE$4,0),"FKU")</f>
        <v>948</v>
      </c>
      <c r="T858">
        <f ca="1">IFERROR(ROUNDUP(J858*Admin!$AE$4,0),"FKU")</f>
        <v>1054</v>
      </c>
      <c r="U858">
        <f ca="1">IFERROR(ROUNDUP(K858*Admin!$AE$4,0),"FKU")</f>
        <v>1109</v>
      </c>
      <c r="V858" t="str">
        <f>IFERROR(ROUNDUP(L858*Avropsmottagare!$G$4,0),"FKU")</f>
        <v>FKU</v>
      </c>
      <c r="W858">
        <f t="shared" si="28"/>
        <v>0</v>
      </c>
    </row>
    <row r="859" spans="1:23" x14ac:dyDescent="0.35">
      <c r="A859" t="s">
        <v>125</v>
      </c>
      <c r="B859" t="s">
        <v>126</v>
      </c>
      <c r="C859" t="s">
        <v>2</v>
      </c>
      <c r="D859" t="s">
        <v>114</v>
      </c>
      <c r="G859" t="s">
        <v>14</v>
      </c>
      <c r="H859">
        <v>770</v>
      </c>
      <c r="I859">
        <v>855</v>
      </c>
      <c r="J859">
        <v>950</v>
      </c>
      <c r="K859">
        <v>1100</v>
      </c>
      <c r="L859" t="s">
        <v>37</v>
      </c>
      <c r="Q859" t="str">
        <f t="shared" si="27"/>
        <v>Knowit Aktiebolag (publ)B5.1 Säkerhetsstrateg/Säkerhetsanalytiker</v>
      </c>
      <c r="R859">
        <f ca="1">IFERROR(ROUNDUP(H859*Admin!$AE$4,0),"FKU")</f>
        <v>854</v>
      </c>
      <c r="S859">
        <f ca="1">IFERROR(ROUNDUP(I859*Admin!$AE$4,0),"FKU")</f>
        <v>948</v>
      </c>
      <c r="T859">
        <f ca="1">IFERROR(ROUNDUP(J859*Admin!$AE$4,0),"FKU")</f>
        <v>1054</v>
      </c>
      <c r="U859">
        <f ca="1">IFERROR(ROUNDUP(K859*Admin!$AE$4,0),"FKU")</f>
        <v>1220</v>
      </c>
      <c r="V859" t="str">
        <f>IFERROR(ROUNDUP(L859*Avropsmottagare!$G$4,0),"FKU")</f>
        <v>FKU</v>
      </c>
      <c r="W859">
        <f t="shared" si="28"/>
        <v>0</v>
      </c>
    </row>
    <row r="860" spans="1:23" x14ac:dyDescent="0.35">
      <c r="A860" t="s">
        <v>125</v>
      </c>
      <c r="B860" t="s">
        <v>126</v>
      </c>
      <c r="C860" t="s">
        <v>2</v>
      </c>
      <c r="D860" t="s">
        <v>114</v>
      </c>
      <c r="G860" t="s">
        <v>115</v>
      </c>
      <c r="H860">
        <v>770</v>
      </c>
      <c r="I860">
        <v>855</v>
      </c>
      <c r="J860">
        <v>950</v>
      </c>
      <c r="K860">
        <v>1100</v>
      </c>
      <c r="L860" t="s">
        <v>37</v>
      </c>
      <c r="Q860" t="str">
        <f t="shared" si="27"/>
        <v>Knowit Aktiebolag (publ)B5.2 Risk Manager</v>
      </c>
      <c r="R860">
        <f ca="1">IFERROR(ROUNDUP(H860*Admin!$AE$4,0),"FKU")</f>
        <v>854</v>
      </c>
      <c r="S860">
        <f ca="1">IFERROR(ROUNDUP(I860*Admin!$AE$4,0),"FKU")</f>
        <v>948</v>
      </c>
      <c r="T860">
        <f ca="1">IFERROR(ROUNDUP(J860*Admin!$AE$4,0),"FKU")</f>
        <v>1054</v>
      </c>
      <c r="U860">
        <f ca="1">IFERROR(ROUNDUP(K860*Admin!$AE$4,0),"FKU")</f>
        <v>1220</v>
      </c>
      <c r="V860" t="str">
        <f>IFERROR(ROUNDUP(L860*Avropsmottagare!$G$4,0),"FKU")</f>
        <v>FKU</v>
      </c>
      <c r="W860">
        <f t="shared" si="28"/>
        <v>0</v>
      </c>
    </row>
    <row r="861" spans="1:23" x14ac:dyDescent="0.35">
      <c r="A861" t="s">
        <v>125</v>
      </c>
      <c r="B861" t="s">
        <v>126</v>
      </c>
      <c r="C861" t="s">
        <v>2</v>
      </c>
      <c r="D861" t="s">
        <v>114</v>
      </c>
      <c r="G861" t="s">
        <v>15</v>
      </c>
      <c r="H861">
        <v>770</v>
      </c>
      <c r="I861">
        <v>855</v>
      </c>
      <c r="J861">
        <v>950</v>
      </c>
      <c r="K861">
        <v>1100</v>
      </c>
      <c r="L861" t="s">
        <v>37</v>
      </c>
      <c r="Q861" t="str">
        <f t="shared" si="27"/>
        <v>Knowit Aktiebolag (publ)B5.3 Säkerhetstekniker</v>
      </c>
      <c r="R861">
        <f ca="1">IFERROR(ROUNDUP(H861*Admin!$AE$4,0),"FKU")</f>
        <v>854</v>
      </c>
      <c r="S861">
        <f ca="1">IFERROR(ROUNDUP(I861*Admin!$AE$4,0),"FKU")</f>
        <v>948</v>
      </c>
      <c r="T861">
        <f ca="1">IFERROR(ROUNDUP(J861*Admin!$AE$4,0),"FKU")</f>
        <v>1054</v>
      </c>
      <c r="U861">
        <f ca="1">IFERROR(ROUNDUP(K861*Admin!$AE$4,0),"FKU")</f>
        <v>1220</v>
      </c>
      <c r="V861" t="str">
        <f>IFERROR(ROUNDUP(L861*Avropsmottagare!$G$4,0),"FKU")</f>
        <v>FKU</v>
      </c>
      <c r="W861">
        <f t="shared" si="28"/>
        <v>0</v>
      </c>
    </row>
    <row r="862" spans="1:23" x14ac:dyDescent="0.35">
      <c r="A862" t="s">
        <v>125</v>
      </c>
      <c r="B862" t="s">
        <v>126</v>
      </c>
      <c r="C862" t="s">
        <v>2</v>
      </c>
      <c r="D862" t="s">
        <v>116</v>
      </c>
      <c r="G862" t="s">
        <v>45</v>
      </c>
      <c r="H862">
        <v>729</v>
      </c>
      <c r="I862">
        <v>810</v>
      </c>
      <c r="J862">
        <v>900</v>
      </c>
      <c r="K862">
        <v>950</v>
      </c>
      <c r="L862" t="s">
        <v>37</v>
      </c>
      <c r="Q862" t="str">
        <f t="shared" si="27"/>
        <v>Knowit Aktiebolag (publ)B6.1 Webbstrateg</v>
      </c>
      <c r="R862">
        <f ca="1">IFERROR(ROUNDUP(H862*Admin!$AE$4,0),"FKU")</f>
        <v>809</v>
      </c>
      <c r="S862">
        <f ca="1">IFERROR(ROUNDUP(I862*Admin!$AE$4,0),"FKU")</f>
        <v>899</v>
      </c>
      <c r="T862">
        <f ca="1">IFERROR(ROUNDUP(J862*Admin!$AE$4,0),"FKU")</f>
        <v>998</v>
      </c>
      <c r="U862">
        <f ca="1">IFERROR(ROUNDUP(K862*Admin!$AE$4,0),"FKU")</f>
        <v>1054</v>
      </c>
      <c r="V862" t="str">
        <f>IFERROR(ROUNDUP(L862*Avropsmottagare!$G$4,0),"FKU")</f>
        <v>FKU</v>
      </c>
      <c r="W862">
        <f t="shared" si="28"/>
        <v>0</v>
      </c>
    </row>
    <row r="863" spans="1:23" x14ac:dyDescent="0.35">
      <c r="A863" t="s">
        <v>125</v>
      </c>
      <c r="B863" t="s">
        <v>126</v>
      </c>
      <c r="C863" t="s">
        <v>2</v>
      </c>
      <c r="D863" t="s">
        <v>116</v>
      </c>
      <c r="G863" t="s">
        <v>117</v>
      </c>
      <c r="H863">
        <v>729</v>
      </c>
      <c r="I863">
        <v>810</v>
      </c>
      <c r="J863">
        <v>900</v>
      </c>
      <c r="K863">
        <v>950</v>
      </c>
      <c r="L863" t="s">
        <v>37</v>
      </c>
      <c r="Q863" t="str">
        <f t="shared" si="27"/>
        <v>Knowit Aktiebolag (publ)B6.2 Interaktionsdesigner/Tillgänglighetsexpert</v>
      </c>
      <c r="R863">
        <f ca="1">IFERROR(ROUNDUP(H863*Admin!$AE$4,0),"FKU")</f>
        <v>809</v>
      </c>
      <c r="S863">
        <f ca="1">IFERROR(ROUNDUP(I863*Admin!$AE$4,0),"FKU")</f>
        <v>899</v>
      </c>
      <c r="T863">
        <f ca="1">IFERROR(ROUNDUP(J863*Admin!$AE$4,0),"FKU")</f>
        <v>998</v>
      </c>
      <c r="U863">
        <f ca="1">IFERROR(ROUNDUP(K863*Admin!$AE$4,0),"FKU")</f>
        <v>1054</v>
      </c>
      <c r="V863" t="str">
        <f>IFERROR(ROUNDUP(L863*Avropsmottagare!$G$4,0),"FKU")</f>
        <v>FKU</v>
      </c>
      <c r="W863">
        <f t="shared" si="28"/>
        <v>0</v>
      </c>
    </row>
    <row r="864" spans="1:23" x14ac:dyDescent="0.35">
      <c r="A864" t="s">
        <v>125</v>
      </c>
      <c r="B864" t="s">
        <v>126</v>
      </c>
      <c r="C864" t="s">
        <v>2</v>
      </c>
      <c r="D864" t="s">
        <v>116</v>
      </c>
      <c r="G864" t="s">
        <v>16</v>
      </c>
      <c r="H864">
        <v>729</v>
      </c>
      <c r="I864">
        <v>810</v>
      </c>
      <c r="J864">
        <v>900</v>
      </c>
      <c r="K864">
        <v>950</v>
      </c>
      <c r="L864" t="s">
        <v>37</v>
      </c>
      <c r="Q864" t="str">
        <f t="shared" si="27"/>
        <v>Knowit Aktiebolag (publ)B6.3 Grafisk formgivare</v>
      </c>
      <c r="R864">
        <f ca="1">IFERROR(ROUNDUP(H864*Admin!$AE$4,0),"FKU")</f>
        <v>809</v>
      </c>
      <c r="S864">
        <f ca="1">IFERROR(ROUNDUP(I864*Admin!$AE$4,0),"FKU")</f>
        <v>899</v>
      </c>
      <c r="T864">
        <f ca="1">IFERROR(ROUNDUP(J864*Admin!$AE$4,0),"FKU")</f>
        <v>998</v>
      </c>
      <c r="U864">
        <f ca="1">IFERROR(ROUNDUP(K864*Admin!$AE$4,0),"FKU")</f>
        <v>1054</v>
      </c>
      <c r="V864" t="str">
        <f>IFERROR(ROUNDUP(L864*Avropsmottagare!$G$4,0),"FKU")</f>
        <v>FKU</v>
      </c>
      <c r="W864">
        <f t="shared" si="28"/>
        <v>0</v>
      </c>
    </row>
    <row r="865" spans="1:23" x14ac:dyDescent="0.35">
      <c r="A865" t="s">
        <v>125</v>
      </c>
      <c r="B865" t="s">
        <v>126</v>
      </c>
      <c r="C865" t="s">
        <v>2</v>
      </c>
      <c r="D865" t="s">
        <v>46</v>
      </c>
      <c r="G865" t="s">
        <v>47</v>
      </c>
      <c r="H865">
        <v>594</v>
      </c>
      <c r="I865">
        <v>660</v>
      </c>
      <c r="J865">
        <v>700</v>
      </c>
      <c r="K865">
        <v>760</v>
      </c>
      <c r="L865" t="s">
        <v>37</v>
      </c>
      <c r="Q865" t="str">
        <f t="shared" si="27"/>
        <v>Knowit Aktiebolag (publ)B7.1 Teknikstöd – på plats</v>
      </c>
      <c r="R865">
        <f ca="1">IFERROR(ROUNDUP(H865*Admin!$AE$4,0),"FKU")</f>
        <v>659</v>
      </c>
      <c r="S865">
        <f ca="1">IFERROR(ROUNDUP(I865*Admin!$AE$4,0),"FKU")</f>
        <v>732</v>
      </c>
      <c r="T865">
        <f ca="1">IFERROR(ROUNDUP(J865*Admin!$AE$4,0),"FKU")</f>
        <v>777</v>
      </c>
      <c r="U865">
        <f ca="1">IFERROR(ROUNDUP(K865*Admin!$AE$4,0),"FKU")</f>
        <v>843</v>
      </c>
      <c r="V865" t="str">
        <f>IFERROR(ROUNDUP(L865*Avropsmottagare!$G$4,0),"FKU")</f>
        <v>FKU</v>
      </c>
      <c r="W865">
        <f t="shared" si="28"/>
        <v>0</v>
      </c>
    </row>
    <row r="866" spans="1:23" x14ac:dyDescent="0.35">
      <c r="A866" t="s">
        <v>125</v>
      </c>
      <c r="B866" t="s">
        <v>126</v>
      </c>
      <c r="C866" t="s">
        <v>3</v>
      </c>
      <c r="D866" t="s">
        <v>36</v>
      </c>
      <c r="G866" t="s">
        <v>9</v>
      </c>
      <c r="H866">
        <v>770</v>
      </c>
      <c r="I866">
        <v>855</v>
      </c>
      <c r="J866">
        <v>950</v>
      </c>
      <c r="K866">
        <v>1100</v>
      </c>
      <c r="L866" t="s">
        <v>37</v>
      </c>
      <c r="Q866" t="str">
        <f t="shared" si="27"/>
        <v>Knowit Aktiebolag (publ)C1.1 IT- eller Digitaliseringsstrateg</v>
      </c>
      <c r="R866">
        <f ca="1">IFERROR(ROUNDUP(H866*Admin!$AE$4,0),"FKU")</f>
        <v>854</v>
      </c>
      <c r="S866">
        <f ca="1">IFERROR(ROUNDUP(I866*Admin!$AE$4,0),"FKU")</f>
        <v>948</v>
      </c>
      <c r="T866">
        <f ca="1">IFERROR(ROUNDUP(J866*Admin!$AE$4,0),"FKU")</f>
        <v>1054</v>
      </c>
      <c r="U866">
        <f ca="1">IFERROR(ROUNDUP(K866*Admin!$AE$4,0),"FKU")</f>
        <v>1220</v>
      </c>
      <c r="V866" t="str">
        <f>IFERROR(ROUNDUP(L866*Avropsmottagare!$G$4,0),"FKU")</f>
        <v>FKU</v>
      </c>
      <c r="W866">
        <f t="shared" si="28"/>
        <v>0</v>
      </c>
    </row>
    <row r="867" spans="1:23" x14ac:dyDescent="0.35">
      <c r="A867" t="s">
        <v>125</v>
      </c>
      <c r="B867" t="s">
        <v>126</v>
      </c>
      <c r="C867" t="s">
        <v>3</v>
      </c>
      <c r="D867" t="s">
        <v>36</v>
      </c>
      <c r="G867" t="s">
        <v>106</v>
      </c>
      <c r="H867">
        <v>770</v>
      </c>
      <c r="I867">
        <v>855</v>
      </c>
      <c r="J867">
        <v>950</v>
      </c>
      <c r="K867">
        <v>1100</v>
      </c>
      <c r="L867" t="s">
        <v>37</v>
      </c>
      <c r="Q867" t="str">
        <f t="shared" si="27"/>
        <v>Knowit Aktiebolag (publ)C1.2 Modelleringsledare/Kravanalytiker</v>
      </c>
      <c r="R867">
        <f ca="1">IFERROR(ROUNDUP(H867*Admin!$AE$4,0),"FKU")</f>
        <v>854</v>
      </c>
      <c r="S867">
        <f ca="1">IFERROR(ROUNDUP(I867*Admin!$AE$4,0),"FKU")</f>
        <v>948</v>
      </c>
      <c r="T867">
        <f ca="1">IFERROR(ROUNDUP(J867*Admin!$AE$4,0),"FKU")</f>
        <v>1054</v>
      </c>
      <c r="U867">
        <f ca="1">IFERROR(ROUNDUP(K867*Admin!$AE$4,0),"FKU")</f>
        <v>1220</v>
      </c>
      <c r="V867" t="str">
        <f>IFERROR(ROUNDUP(L867*Avropsmottagare!$G$4,0),"FKU")</f>
        <v>FKU</v>
      </c>
      <c r="W867">
        <f t="shared" si="28"/>
        <v>0</v>
      </c>
    </row>
    <row r="868" spans="1:23" x14ac:dyDescent="0.35">
      <c r="A868" t="s">
        <v>125</v>
      </c>
      <c r="B868" t="s">
        <v>126</v>
      </c>
      <c r="C868" t="s">
        <v>3</v>
      </c>
      <c r="D868" t="s">
        <v>36</v>
      </c>
      <c r="G868" t="s">
        <v>107</v>
      </c>
      <c r="H868">
        <v>770</v>
      </c>
      <c r="I868">
        <v>855</v>
      </c>
      <c r="J868">
        <v>950</v>
      </c>
      <c r="K868">
        <v>1100</v>
      </c>
      <c r="L868" t="s">
        <v>37</v>
      </c>
      <c r="Q868" t="str">
        <f t="shared" si="27"/>
        <v>Knowit Aktiebolag (publ)C1.3 Metodstöd</v>
      </c>
      <c r="R868">
        <f ca="1">IFERROR(ROUNDUP(H868*Admin!$AE$4,0),"FKU")</f>
        <v>854</v>
      </c>
      <c r="S868">
        <f ca="1">IFERROR(ROUNDUP(I868*Admin!$AE$4,0),"FKU")</f>
        <v>948</v>
      </c>
      <c r="T868">
        <f ca="1">IFERROR(ROUNDUP(J868*Admin!$AE$4,0),"FKU")</f>
        <v>1054</v>
      </c>
      <c r="U868">
        <f ca="1">IFERROR(ROUNDUP(K868*Admin!$AE$4,0),"FKU")</f>
        <v>1220</v>
      </c>
      <c r="V868" t="str">
        <f>IFERROR(ROUNDUP(L868*Avropsmottagare!$G$4,0),"FKU")</f>
        <v>FKU</v>
      </c>
      <c r="W868">
        <f t="shared" si="28"/>
        <v>0</v>
      </c>
    </row>
    <row r="869" spans="1:23" x14ac:dyDescent="0.35">
      <c r="A869" t="s">
        <v>125</v>
      </c>
      <c r="B869" t="s">
        <v>126</v>
      </c>
      <c r="C869" t="s">
        <v>3</v>
      </c>
      <c r="D869" t="s">
        <v>36</v>
      </c>
      <c r="G869" t="s">
        <v>108</v>
      </c>
      <c r="H869">
        <v>770</v>
      </c>
      <c r="I869">
        <v>855</v>
      </c>
      <c r="J869">
        <v>950</v>
      </c>
      <c r="K869">
        <v>1100</v>
      </c>
      <c r="L869" t="s">
        <v>37</v>
      </c>
      <c r="Q869" t="str">
        <f t="shared" si="27"/>
        <v>Knowit Aktiebolag (publ)C1.4 Hållbarhetsstrateg inom IT</v>
      </c>
      <c r="R869">
        <f ca="1">IFERROR(ROUNDUP(H869*Admin!$AE$4,0),"FKU")</f>
        <v>854</v>
      </c>
      <c r="S869">
        <f ca="1">IFERROR(ROUNDUP(I869*Admin!$AE$4,0),"FKU")</f>
        <v>948</v>
      </c>
      <c r="T869">
        <f ca="1">IFERROR(ROUNDUP(J869*Admin!$AE$4,0),"FKU")</f>
        <v>1054</v>
      </c>
      <c r="U869">
        <f ca="1">IFERROR(ROUNDUP(K869*Admin!$AE$4,0),"FKU")</f>
        <v>1220</v>
      </c>
      <c r="V869" t="str">
        <f>IFERROR(ROUNDUP(L869*Avropsmottagare!$G$4,0),"FKU")</f>
        <v>FKU</v>
      </c>
      <c r="W869">
        <f t="shared" si="28"/>
        <v>0</v>
      </c>
    </row>
    <row r="870" spans="1:23" x14ac:dyDescent="0.35">
      <c r="A870" t="s">
        <v>125</v>
      </c>
      <c r="B870" t="s">
        <v>126</v>
      </c>
      <c r="C870" t="s">
        <v>3</v>
      </c>
      <c r="D870" t="s">
        <v>38</v>
      </c>
      <c r="G870" t="s">
        <v>10</v>
      </c>
      <c r="H870">
        <v>770</v>
      </c>
      <c r="I870">
        <v>855</v>
      </c>
      <c r="J870">
        <v>950</v>
      </c>
      <c r="K870">
        <v>1100</v>
      </c>
      <c r="L870" t="s">
        <v>37</v>
      </c>
      <c r="Q870" t="str">
        <f t="shared" si="27"/>
        <v>Knowit Aktiebolag (publ)C2.1 Projektledare</v>
      </c>
      <c r="R870">
        <f ca="1">IFERROR(ROUNDUP(H870*Admin!$AE$4,0),"FKU")</f>
        <v>854</v>
      </c>
      <c r="S870">
        <f ca="1">IFERROR(ROUNDUP(I870*Admin!$AE$4,0),"FKU")</f>
        <v>948</v>
      </c>
      <c r="T870">
        <f ca="1">IFERROR(ROUNDUP(J870*Admin!$AE$4,0),"FKU")</f>
        <v>1054</v>
      </c>
      <c r="U870">
        <f ca="1">IFERROR(ROUNDUP(K870*Admin!$AE$4,0),"FKU")</f>
        <v>1220</v>
      </c>
      <c r="V870" t="str">
        <f>IFERROR(ROUNDUP(L870*Avropsmottagare!$G$4,0),"FKU")</f>
        <v>FKU</v>
      </c>
      <c r="W870">
        <f t="shared" si="28"/>
        <v>0</v>
      </c>
    </row>
    <row r="871" spans="1:23" x14ac:dyDescent="0.35">
      <c r="A871" t="s">
        <v>125</v>
      </c>
      <c r="B871" t="s">
        <v>126</v>
      </c>
      <c r="C871" t="s">
        <v>3</v>
      </c>
      <c r="D871" t="s">
        <v>38</v>
      </c>
      <c r="G871" t="s">
        <v>11</v>
      </c>
      <c r="H871">
        <v>770</v>
      </c>
      <c r="I871">
        <v>855</v>
      </c>
      <c r="J871">
        <v>950</v>
      </c>
      <c r="K871">
        <v>1100</v>
      </c>
      <c r="L871" t="s">
        <v>37</v>
      </c>
      <c r="Q871" t="str">
        <f t="shared" si="27"/>
        <v>Knowit Aktiebolag (publ)C2.2 Teknisk projektledare</v>
      </c>
      <c r="R871">
        <f ca="1">IFERROR(ROUNDUP(H871*Admin!$AE$4,0),"FKU")</f>
        <v>854</v>
      </c>
      <c r="S871">
        <f ca="1">IFERROR(ROUNDUP(I871*Admin!$AE$4,0),"FKU")</f>
        <v>948</v>
      </c>
      <c r="T871">
        <f ca="1">IFERROR(ROUNDUP(J871*Admin!$AE$4,0),"FKU")</f>
        <v>1054</v>
      </c>
      <c r="U871">
        <f ca="1">IFERROR(ROUNDUP(K871*Admin!$AE$4,0),"FKU")</f>
        <v>1220</v>
      </c>
      <c r="V871" t="str">
        <f>IFERROR(ROUNDUP(L871*Avropsmottagare!$G$4,0),"FKU")</f>
        <v>FKU</v>
      </c>
      <c r="W871">
        <f t="shared" si="28"/>
        <v>0</v>
      </c>
    </row>
    <row r="872" spans="1:23" x14ac:dyDescent="0.35">
      <c r="A872" t="s">
        <v>125</v>
      </c>
      <c r="B872" t="s">
        <v>126</v>
      </c>
      <c r="C872" t="s">
        <v>3</v>
      </c>
      <c r="D872" t="s">
        <v>38</v>
      </c>
      <c r="G872" t="s">
        <v>109</v>
      </c>
      <c r="H872">
        <v>770</v>
      </c>
      <c r="I872">
        <v>855</v>
      </c>
      <c r="J872">
        <v>950</v>
      </c>
      <c r="K872">
        <v>1100</v>
      </c>
      <c r="L872" t="s">
        <v>37</v>
      </c>
      <c r="Q872" t="str">
        <f t="shared" si="27"/>
        <v>Knowit Aktiebolag (publ)C2.3 Förändringsledare</v>
      </c>
      <c r="R872">
        <f ca="1">IFERROR(ROUNDUP(H872*Admin!$AE$4,0),"FKU")</f>
        <v>854</v>
      </c>
      <c r="S872">
        <f ca="1">IFERROR(ROUNDUP(I872*Admin!$AE$4,0),"FKU")</f>
        <v>948</v>
      </c>
      <c r="T872">
        <f ca="1">IFERROR(ROUNDUP(J872*Admin!$AE$4,0),"FKU")</f>
        <v>1054</v>
      </c>
      <c r="U872">
        <f ca="1">IFERROR(ROUNDUP(K872*Admin!$AE$4,0),"FKU")</f>
        <v>1220</v>
      </c>
      <c r="V872" t="str">
        <f>IFERROR(ROUNDUP(L872*Avropsmottagare!$G$4,0),"FKU")</f>
        <v>FKU</v>
      </c>
      <c r="W872">
        <f t="shared" si="28"/>
        <v>0</v>
      </c>
    </row>
    <row r="873" spans="1:23" x14ac:dyDescent="0.35">
      <c r="A873" t="s">
        <v>125</v>
      </c>
      <c r="B873" t="s">
        <v>126</v>
      </c>
      <c r="C873" t="s">
        <v>3</v>
      </c>
      <c r="D873" t="s">
        <v>38</v>
      </c>
      <c r="G873" t="s">
        <v>110</v>
      </c>
      <c r="H873">
        <v>770</v>
      </c>
      <c r="I873">
        <v>855</v>
      </c>
      <c r="J873">
        <v>950</v>
      </c>
      <c r="K873">
        <v>1100</v>
      </c>
      <c r="L873" t="s">
        <v>37</v>
      </c>
      <c r="Q873" t="str">
        <f t="shared" si="27"/>
        <v>Knowit Aktiebolag (publ)C2.4 IT-controller/Compliance manager</v>
      </c>
      <c r="R873">
        <f ca="1">IFERROR(ROUNDUP(H873*Admin!$AE$4,0),"FKU")</f>
        <v>854</v>
      </c>
      <c r="S873">
        <f ca="1">IFERROR(ROUNDUP(I873*Admin!$AE$4,0),"FKU")</f>
        <v>948</v>
      </c>
      <c r="T873">
        <f ca="1">IFERROR(ROUNDUP(J873*Admin!$AE$4,0),"FKU")</f>
        <v>1054</v>
      </c>
      <c r="U873">
        <f ca="1">IFERROR(ROUNDUP(K873*Admin!$AE$4,0),"FKU")</f>
        <v>1220</v>
      </c>
      <c r="V873" t="str">
        <f>IFERROR(ROUNDUP(L873*Avropsmottagare!$G$4,0),"FKU")</f>
        <v>FKU</v>
      </c>
      <c r="W873">
        <f t="shared" si="28"/>
        <v>0</v>
      </c>
    </row>
    <row r="874" spans="1:23" x14ac:dyDescent="0.35">
      <c r="A874" t="s">
        <v>125</v>
      </c>
      <c r="B874" t="s">
        <v>126</v>
      </c>
      <c r="C874" t="s">
        <v>3</v>
      </c>
      <c r="D874" t="s">
        <v>39</v>
      </c>
      <c r="G874" t="s">
        <v>111</v>
      </c>
      <c r="H874">
        <v>729</v>
      </c>
      <c r="I874">
        <v>810</v>
      </c>
      <c r="J874">
        <v>900</v>
      </c>
      <c r="K874">
        <v>950</v>
      </c>
      <c r="L874" t="s">
        <v>37</v>
      </c>
      <c r="Q874" t="str">
        <f t="shared" si="27"/>
        <v>Knowit Aktiebolag (publ)C3.1 Systemutvecklare/Systemintegratör</v>
      </c>
      <c r="R874">
        <f ca="1">IFERROR(ROUNDUP(H874*Admin!$AE$4,0),"FKU")</f>
        <v>809</v>
      </c>
      <c r="S874">
        <f ca="1">IFERROR(ROUNDUP(I874*Admin!$AE$4,0),"FKU")</f>
        <v>899</v>
      </c>
      <c r="T874">
        <f ca="1">IFERROR(ROUNDUP(J874*Admin!$AE$4,0),"FKU")</f>
        <v>998</v>
      </c>
      <c r="U874">
        <f ca="1">IFERROR(ROUNDUP(K874*Admin!$AE$4,0),"FKU")</f>
        <v>1054</v>
      </c>
      <c r="V874" t="str">
        <f>IFERROR(ROUNDUP(L874*Avropsmottagare!$G$4,0),"FKU")</f>
        <v>FKU</v>
      </c>
      <c r="W874">
        <f t="shared" si="28"/>
        <v>0</v>
      </c>
    </row>
    <row r="875" spans="1:23" x14ac:dyDescent="0.35">
      <c r="A875" t="s">
        <v>125</v>
      </c>
      <c r="B875" t="s">
        <v>126</v>
      </c>
      <c r="C875" t="s">
        <v>3</v>
      </c>
      <c r="D875" t="s">
        <v>39</v>
      </c>
      <c r="G875" t="s">
        <v>112</v>
      </c>
      <c r="H875">
        <v>729</v>
      </c>
      <c r="I875">
        <v>810</v>
      </c>
      <c r="J875">
        <v>900</v>
      </c>
      <c r="K875">
        <v>950</v>
      </c>
      <c r="L875" t="s">
        <v>37</v>
      </c>
      <c r="Q875" t="str">
        <f t="shared" si="27"/>
        <v>Knowit Aktiebolag (publ)C3.2 Systemförvaltare</v>
      </c>
      <c r="R875">
        <f ca="1">IFERROR(ROUNDUP(H875*Admin!$AE$4,0),"FKU")</f>
        <v>809</v>
      </c>
      <c r="S875">
        <f ca="1">IFERROR(ROUNDUP(I875*Admin!$AE$4,0),"FKU")</f>
        <v>899</v>
      </c>
      <c r="T875">
        <f ca="1">IFERROR(ROUNDUP(J875*Admin!$AE$4,0),"FKU")</f>
        <v>998</v>
      </c>
      <c r="U875">
        <f ca="1">IFERROR(ROUNDUP(K875*Admin!$AE$4,0),"FKU")</f>
        <v>1054</v>
      </c>
      <c r="V875" t="str">
        <f>IFERROR(ROUNDUP(L875*Avropsmottagare!$G$4,0),"FKU")</f>
        <v>FKU</v>
      </c>
      <c r="W875">
        <f t="shared" si="28"/>
        <v>0</v>
      </c>
    </row>
    <row r="876" spans="1:23" x14ac:dyDescent="0.35">
      <c r="A876" t="s">
        <v>125</v>
      </c>
      <c r="B876" t="s">
        <v>126</v>
      </c>
      <c r="C876" t="s">
        <v>3</v>
      </c>
      <c r="D876" t="s">
        <v>39</v>
      </c>
      <c r="G876" t="s">
        <v>12</v>
      </c>
      <c r="H876">
        <v>729</v>
      </c>
      <c r="I876">
        <v>810</v>
      </c>
      <c r="J876">
        <v>900</v>
      </c>
      <c r="K876">
        <v>950</v>
      </c>
      <c r="L876" t="s">
        <v>37</v>
      </c>
      <c r="Q876" t="str">
        <f t="shared" si="27"/>
        <v>Knowit Aktiebolag (publ)C3.3 Tekniker</v>
      </c>
      <c r="R876">
        <f ca="1">IFERROR(ROUNDUP(H876*Admin!$AE$4,0),"FKU")</f>
        <v>809</v>
      </c>
      <c r="S876">
        <f ca="1">IFERROR(ROUNDUP(I876*Admin!$AE$4,0),"FKU")</f>
        <v>899</v>
      </c>
      <c r="T876">
        <f ca="1">IFERROR(ROUNDUP(J876*Admin!$AE$4,0),"FKU")</f>
        <v>998</v>
      </c>
      <c r="U876">
        <f ca="1">IFERROR(ROUNDUP(K876*Admin!$AE$4,0),"FKU")</f>
        <v>1054</v>
      </c>
      <c r="V876" t="str">
        <f>IFERROR(ROUNDUP(L876*Avropsmottagare!$G$4,0),"FKU")</f>
        <v>FKU</v>
      </c>
      <c r="W876">
        <f t="shared" si="28"/>
        <v>0</v>
      </c>
    </row>
    <row r="877" spans="1:23" x14ac:dyDescent="0.35">
      <c r="A877" t="s">
        <v>125</v>
      </c>
      <c r="B877" t="s">
        <v>126</v>
      </c>
      <c r="C877" t="s">
        <v>3</v>
      </c>
      <c r="D877" t="s">
        <v>39</v>
      </c>
      <c r="G877" t="s">
        <v>13</v>
      </c>
      <c r="H877">
        <v>729</v>
      </c>
      <c r="I877">
        <v>810</v>
      </c>
      <c r="J877">
        <v>900</v>
      </c>
      <c r="K877">
        <v>950</v>
      </c>
      <c r="L877" t="s">
        <v>37</v>
      </c>
      <c r="Q877" t="str">
        <f t="shared" si="27"/>
        <v>Knowit Aktiebolag (publ)C3.4 Testare</v>
      </c>
      <c r="R877">
        <f ca="1">IFERROR(ROUNDUP(H877*Admin!$AE$4,0),"FKU")</f>
        <v>809</v>
      </c>
      <c r="S877">
        <f ca="1">IFERROR(ROUNDUP(I877*Admin!$AE$4,0),"FKU")</f>
        <v>899</v>
      </c>
      <c r="T877">
        <f ca="1">IFERROR(ROUNDUP(J877*Admin!$AE$4,0),"FKU")</f>
        <v>998</v>
      </c>
      <c r="U877">
        <f ca="1">IFERROR(ROUNDUP(K877*Admin!$AE$4,0),"FKU")</f>
        <v>1054</v>
      </c>
      <c r="V877" t="str">
        <f>IFERROR(ROUNDUP(L877*Avropsmottagare!$G$4,0),"FKU")</f>
        <v>FKU</v>
      </c>
      <c r="W877">
        <f t="shared" si="28"/>
        <v>0</v>
      </c>
    </row>
    <row r="878" spans="1:23" x14ac:dyDescent="0.35">
      <c r="A878" t="s">
        <v>125</v>
      </c>
      <c r="B878" t="s">
        <v>126</v>
      </c>
      <c r="C878" t="s">
        <v>3</v>
      </c>
      <c r="D878" t="s">
        <v>113</v>
      </c>
      <c r="G878" t="s">
        <v>40</v>
      </c>
      <c r="H878">
        <v>770</v>
      </c>
      <c r="I878">
        <v>855</v>
      </c>
      <c r="J878">
        <v>950</v>
      </c>
      <c r="K878">
        <v>1100</v>
      </c>
      <c r="L878" t="s">
        <v>37</v>
      </c>
      <c r="Q878" t="str">
        <f t="shared" si="27"/>
        <v>Knowit Aktiebolag (publ)C4.1 Enterprisearkitekt</v>
      </c>
      <c r="R878">
        <f ca="1">IFERROR(ROUNDUP(H878*Admin!$AE$4,0),"FKU")</f>
        <v>854</v>
      </c>
      <c r="S878">
        <f ca="1">IFERROR(ROUNDUP(I878*Admin!$AE$4,0),"FKU")</f>
        <v>948</v>
      </c>
      <c r="T878">
        <f ca="1">IFERROR(ROUNDUP(J878*Admin!$AE$4,0),"FKU")</f>
        <v>1054</v>
      </c>
      <c r="U878">
        <f ca="1">IFERROR(ROUNDUP(K878*Admin!$AE$4,0),"FKU")</f>
        <v>1220</v>
      </c>
      <c r="V878" t="str">
        <f>IFERROR(ROUNDUP(L878*Avropsmottagare!$G$4,0),"FKU")</f>
        <v>FKU</v>
      </c>
      <c r="W878">
        <f t="shared" si="28"/>
        <v>0</v>
      </c>
    </row>
    <row r="879" spans="1:23" x14ac:dyDescent="0.35">
      <c r="A879" t="s">
        <v>125</v>
      </c>
      <c r="B879" t="s">
        <v>126</v>
      </c>
      <c r="C879" t="s">
        <v>3</v>
      </c>
      <c r="D879" t="s">
        <v>113</v>
      </c>
      <c r="G879" t="s">
        <v>41</v>
      </c>
      <c r="H879">
        <v>770</v>
      </c>
      <c r="I879">
        <v>855</v>
      </c>
      <c r="J879">
        <v>950</v>
      </c>
      <c r="K879">
        <v>1100</v>
      </c>
      <c r="L879" t="s">
        <v>37</v>
      </c>
      <c r="Q879" t="str">
        <f t="shared" si="27"/>
        <v>Knowit Aktiebolag (publ)C4.2 Verksamhetsarkitekt</v>
      </c>
      <c r="R879">
        <f ca="1">IFERROR(ROUNDUP(H879*Admin!$AE$4,0),"FKU")</f>
        <v>854</v>
      </c>
      <c r="S879">
        <f ca="1">IFERROR(ROUNDUP(I879*Admin!$AE$4,0),"FKU")</f>
        <v>948</v>
      </c>
      <c r="T879">
        <f ca="1">IFERROR(ROUNDUP(J879*Admin!$AE$4,0),"FKU")</f>
        <v>1054</v>
      </c>
      <c r="U879">
        <f ca="1">IFERROR(ROUNDUP(K879*Admin!$AE$4,0),"FKU")</f>
        <v>1220</v>
      </c>
      <c r="V879" t="str">
        <f>IFERROR(ROUNDUP(L879*Avropsmottagare!$G$4,0),"FKU")</f>
        <v>FKU</v>
      </c>
      <c r="W879">
        <f t="shared" si="28"/>
        <v>0</v>
      </c>
    </row>
    <row r="880" spans="1:23" x14ac:dyDescent="0.35">
      <c r="A880" t="s">
        <v>125</v>
      </c>
      <c r="B880" t="s">
        <v>126</v>
      </c>
      <c r="C880" t="s">
        <v>3</v>
      </c>
      <c r="D880" t="s">
        <v>113</v>
      </c>
      <c r="G880" t="s">
        <v>42</v>
      </c>
      <c r="H880">
        <v>770</v>
      </c>
      <c r="I880">
        <v>855</v>
      </c>
      <c r="J880">
        <v>950</v>
      </c>
      <c r="K880">
        <v>1100</v>
      </c>
      <c r="L880" t="s">
        <v>37</v>
      </c>
      <c r="Q880" t="str">
        <f t="shared" si="27"/>
        <v>Knowit Aktiebolag (publ)C4.3 Lösningsarkitekt</v>
      </c>
      <c r="R880">
        <f ca="1">IFERROR(ROUNDUP(H880*Admin!$AE$4,0),"FKU")</f>
        <v>854</v>
      </c>
      <c r="S880">
        <f ca="1">IFERROR(ROUNDUP(I880*Admin!$AE$4,0),"FKU")</f>
        <v>948</v>
      </c>
      <c r="T880">
        <f ca="1">IFERROR(ROUNDUP(J880*Admin!$AE$4,0),"FKU")</f>
        <v>1054</v>
      </c>
      <c r="U880">
        <f ca="1">IFERROR(ROUNDUP(K880*Admin!$AE$4,0),"FKU")</f>
        <v>1220</v>
      </c>
      <c r="V880" t="str">
        <f>IFERROR(ROUNDUP(L880*Avropsmottagare!$G$4,0),"FKU")</f>
        <v>FKU</v>
      </c>
      <c r="W880">
        <f t="shared" si="28"/>
        <v>0</v>
      </c>
    </row>
    <row r="881" spans="1:23" x14ac:dyDescent="0.35">
      <c r="A881" t="s">
        <v>125</v>
      </c>
      <c r="B881" t="s">
        <v>126</v>
      </c>
      <c r="C881" t="s">
        <v>3</v>
      </c>
      <c r="D881" t="s">
        <v>113</v>
      </c>
      <c r="G881" t="s">
        <v>43</v>
      </c>
      <c r="H881">
        <v>770</v>
      </c>
      <c r="I881">
        <v>855</v>
      </c>
      <c r="J881">
        <v>950</v>
      </c>
      <c r="K881">
        <v>1100</v>
      </c>
      <c r="L881" t="s">
        <v>37</v>
      </c>
      <c r="Q881" t="str">
        <f t="shared" si="27"/>
        <v>Knowit Aktiebolag (publ)C4.4 Mjukvaruarkitekt</v>
      </c>
      <c r="R881">
        <f ca="1">IFERROR(ROUNDUP(H881*Admin!$AE$4,0),"FKU")</f>
        <v>854</v>
      </c>
      <c r="S881">
        <f ca="1">IFERROR(ROUNDUP(I881*Admin!$AE$4,0),"FKU")</f>
        <v>948</v>
      </c>
      <c r="T881">
        <f ca="1">IFERROR(ROUNDUP(J881*Admin!$AE$4,0),"FKU")</f>
        <v>1054</v>
      </c>
      <c r="U881">
        <f ca="1">IFERROR(ROUNDUP(K881*Admin!$AE$4,0),"FKU")</f>
        <v>1220</v>
      </c>
      <c r="V881" t="str">
        <f>IFERROR(ROUNDUP(L881*Avropsmottagare!$G$4,0),"FKU")</f>
        <v>FKU</v>
      </c>
      <c r="W881">
        <f t="shared" si="28"/>
        <v>0</v>
      </c>
    </row>
    <row r="882" spans="1:23" x14ac:dyDescent="0.35">
      <c r="A882" t="s">
        <v>125</v>
      </c>
      <c r="B882" t="s">
        <v>126</v>
      </c>
      <c r="C882" t="s">
        <v>3</v>
      </c>
      <c r="D882" t="s">
        <v>113</v>
      </c>
      <c r="G882" t="s">
        <v>44</v>
      </c>
      <c r="H882">
        <v>770</v>
      </c>
      <c r="I882">
        <v>855</v>
      </c>
      <c r="J882">
        <v>950</v>
      </c>
      <c r="K882">
        <v>1100</v>
      </c>
      <c r="L882" t="s">
        <v>37</v>
      </c>
      <c r="Q882" t="str">
        <f t="shared" si="27"/>
        <v>Knowit Aktiebolag (publ)C4.5 Infrastrukturarkitekt</v>
      </c>
      <c r="R882">
        <f ca="1">IFERROR(ROUNDUP(H882*Admin!$AE$4,0),"FKU")</f>
        <v>854</v>
      </c>
      <c r="S882">
        <f ca="1">IFERROR(ROUNDUP(I882*Admin!$AE$4,0),"FKU")</f>
        <v>948</v>
      </c>
      <c r="T882">
        <f ca="1">IFERROR(ROUNDUP(J882*Admin!$AE$4,0),"FKU")</f>
        <v>1054</v>
      </c>
      <c r="U882">
        <f ca="1">IFERROR(ROUNDUP(K882*Admin!$AE$4,0),"FKU")</f>
        <v>1220</v>
      </c>
      <c r="V882" t="str">
        <f>IFERROR(ROUNDUP(L882*Avropsmottagare!$G$4,0),"FKU")</f>
        <v>FKU</v>
      </c>
      <c r="W882">
        <f t="shared" si="28"/>
        <v>0</v>
      </c>
    </row>
    <row r="883" spans="1:23" x14ac:dyDescent="0.35">
      <c r="A883" t="s">
        <v>125</v>
      </c>
      <c r="B883" t="s">
        <v>126</v>
      </c>
      <c r="C883" t="s">
        <v>3</v>
      </c>
      <c r="D883" t="s">
        <v>114</v>
      </c>
      <c r="G883" t="s">
        <v>14</v>
      </c>
      <c r="H883">
        <v>770</v>
      </c>
      <c r="I883">
        <v>855</v>
      </c>
      <c r="J883">
        <v>950</v>
      </c>
      <c r="K883">
        <v>1100</v>
      </c>
      <c r="L883" t="s">
        <v>37</v>
      </c>
      <c r="Q883" t="str">
        <f t="shared" si="27"/>
        <v>Knowit Aktiebolag (publ)C5.1 Säkerhetsstrateg/Säkerhetsanalytiker</v>
      </c>
      <c r="R883">
        <f ca="1">IFERROR(ROUNDUP(H883*Admin!$AE$4,0),"FKU")</f>
        <v>854</v>
      </c>
      <c r="S883">
        <f ca="1">IFERROR(ROUNDUP(I883*Admin!$AE$4,0),"FKU")</f>
        <v>948</v>
      </c>
      <c r="T883">
        <f ca="1">IFERROR(ROUNDUP(J883*Admin!$AE$4,0),"FKU")</f>
        <v>1054</v>
      </c>
      <c r="U883">
        <f ca="1">IFERROR(ROUNDUP(K883*Admin!$AE$4,0),"FKU")</f>
        <v>1220</v>
      </c>
      <c r="V883" t="str">
        <f>IFERROR(ROUNDUP(L883*Avropsmottagare!$G$4,0),"FKU")</f>
        <v>FKU</v>
      </c>
      <c r="W883">
        <f t="shared" si="28"/>
        <v>0</v>
      </c>
    </row>
    <row r="884" spans="1:23" x14ac:dyDescent="0.35">
      <c r="A884" t="s">
        <v>125</v>
      </c>
      <c r="B884" t="s">
        <v>126</v>
      </c>
      <c r="C884" t="s">
        <v>3</v>
      </c>
      <c r="D884" t="s">
        <v>114</v>
      </c>
      <c r="G884" t="s">
        <v>115</v>
      </c>
      <c r="H884">
        <v>770</v>
      </c>
      <c r="I884">
        <v>855</v>
      </c>
      <c r="J884">
        <v>950</v>
      </c>
      <c r="K884">
        <v>1100</v>
      </c>
      <c r="L884" t="s">
        <v>37</v>
      </c>
      <c r="Q884" t="str">
        <f t="shared" si="27"/>
        <v>Knowit Aktiebolag (publ)C5.2 Risk Manager</v>
      </c>
      <c r="R884">
        <f ca="1">IFERROR(ROUNDUP(H884*Admin!$AE$4,0),"FKU")</f>
        <v>854</v>
      </c>
      <c r="S884">
        <f ca="1">IFERROR(ROUNDUP(I884*Admin!$AE$4,0),"FKU")</f>
        <v>948</v>
      </c>
      <c r="T884">
        <f ca="1">IFERROR(ROUNDUP(J884*Admin!$AE$4,0),"FKU")</f>
        <v>1054</v>
      </c>
      <c r="U884">
        <f ca="1">IFERROR(ROUNDUP(K884*Admin!$AE$4,0),"FKU")</f>
        <v>1220</v>
      </c>
      <c r="V884" t="str">
        <f>IFERROR(ROUNDUP(L884*Avropsmottagare!$G$4,0),"FKU")</f>
        <v>FKU</v>
      </c>
      <c r="W884">
        <f t="shared" si="28"/>
        <v>0</v>
      </c>
    </row>
    <row r="885" spans="1:23" x14ac:dyDescent="0.35">
      <c r="A885" t="s">
        <v>125</v>
      </c>
      <c r="B885" t="s">
        <v>126</v>
      </c>
      <c r="C885" t="s">
        <v>3</v>
      </c>
      <c r="D885" t="s">
        <v>114</v>
      </c>
      <c r="G885" t="s">
        <v>15</v>
      </c>
      <c r="H885">
        <v>770</v>
      </c>
      <c r="I885">
        <v>855</v>
      </c>
      <c r="J885">
        <v>950</v>
      </c>
      <c r="K885">
        <v>1100</v>
      </c>
      <c r="L885" t="s">
        <v>37</v>
      </c>
      <c r="Q885" t="str">
        <f t="shared" si="27"/>
        <v>Knowit Aktiebolag (publ)C5.3 Säkerhetstekniker</v>
      </c>
      <c r="R885">
        <f ca="1">IFERROR(ROUNDUP(H885*Admin!$AE$4,0),"FKU")</f>
        <v>854</v>
      </c>
      <c r="S885">
        <f ca="1">IFERROR(ROUNDUP(I885*Admin!$AE$4,0),"FKU")</f>
        <v>948</v>
      </c>
      <c r="T885">
        <f ca="1">IFERROR(ROUNDUP(J885*Admin!$AE$4,0),"FKU")</f>
        <v>1054</v>
      </c>
      <c r="U885">
        <f ca="1">IFERROR(ROUNDUP(K885*Admin!$AE$4,0),"FKU")</f>
        <v>1220</v>
      </c>
      <c r="V885" t="str">
        <f>IFERROR(ROUNDUP(L885*Avropsmottagare!$G$4,0),"FKU")</f>
        <v>FKU</v>
      </c>
      <c r="W885">
        <f t="shared" si="28"/>
        <v>0</v>
      </c>
    </row>
    <row r="886" spans="1:23" x14ac:dyDescent="0.35">
      <c r="A886" t="s">
        <v>125</v>
      </c>
      <c r="B886" t="s">
        <v>126</v>
      </c>
      <c r="C886" t="s">
        <v>3</v>
      </c>
      <c r="D886" t="s">
        <v>116</v>
      </c>
      <c r="G886" t="s">
        <v>45</v>
      </c>
      <c r="H886">
        <v>729</v>
      </c>
      <c r="I886">
        <v>810</v>
      </c>
      <c r="J886">
        <v>900</v>
      </c>
      <c r="K886">
        <v>950</v>
      </c>
      <c r="L886" t="s">
        <v>37</v>
      </c>
      <c r="Q886" t="str">
        <f t="shared" si="27"/>
        <v>Knowit Aktiebolag (publ)C6.1 Webbstrateg</v>
      </c>
      <c r="R886">
        <f ca="1">IFERROR(ROUNDUP(H886*Admin!$AE$4,0),"FKU")</f>
        <v>809</v>
      </c>
      <c r="S886">
        <f ca="1">IFERROR(ROUNDUP(I886*Admin!$AE$4,0),"FKU")</f>
        <v>899</v>
      </c>
      <c r="T886">
        <f ca="1">IFERROR(ROUNDUP(J886*Admin!$AE$4,0),"FKU")</f>
        <v>998</v>
      </c>
      <c r="U886">
        <f ca="1">IFERROR(ROUNDUP(K886*Admin!$AE$4,0),"FKU")</f>
        <v>1054</v>
      </c>
      <c r="V886" t="str">
        <f>IFERROR(ROUNDUP(L886*Avropsmottagare!$G$4,0),"FKU")</f>
        <v>FKU</v>
      </c>
      <c r="W886">
        <f t="shared" si="28"/>
        <v>0</v>
      </c>
    </row>
    <row r="887" spans="1:23" x14ac:dyDescent="0.35">
      <c r="A887" t="s">
        <v>125</v>
      </c>
      <c r="B887" t="s">
        <v>126</v>
      </c>
      <c r="C887" t="s">
        <v>3</v>
      </c>
      <c r="D887" t="s">
        <v>116</v>
      </c>
      <c r="G887" t="s">
        <v>117</v>
      </c>
      <c r="H887">
        <v>729</v>
      </c>
      <c r="I887">
        <v>810</v>
      </c>
      <c r="J887">
        <v>900</v>
      </c>
      <c r="K887">
        <v>950</v>
      </c>
      <c r="L887" t="s">
        <v>37</v>
      </c>
      <c r="Q887" t="str">
        <f t="shared" si="27"/>
        <v>Knowit Aktiebolag (publ)C6.2 Interaktionsdesigner/Tillgänglighetsexpert</v>
      </c>
      <c r="R887">
        <f ca="1">IFERROR(ROUNDUP(H887*Admin!$AE$4,0),"FKU")</f>
        <v>809</v>
      </c>
      <c r="S887">
        <f ca="1">IFERROR(ROUNDUP(I887*Admin!$AE$4,0),"FKU")</f>
        <v>899</v>
      </c>
      <c r="T887">
        <f ca="1">IFERROR(ROUNDUP(J887*Admin!$AE$4,0),"FKU")</f>
        <v>998</v>
      </c>
      <c r="U887">
        <f ca="1">IFERROR(ROUNDUP(K887*Admin!$AE$4,0),"FKU")</f>
        <v>1054</v>
      </c>
      <c r="V887" t="str">
        <f>IFERROR(ROUNDUP(L887*Avropsmottagare!$G$4,0),"FKU")</f>
        <v>FKU</v>
      </c>
      <c r="W887">
        <f t="shared" si="28"/>
        <v>0</v>
      </c>
    </row>
    <row r="888" spans="1:23" x14ac:dyDescent="0.35">
      <c r="A888" t="s">
        <v>125</v>
      </c>
      <c r="B888" t="s">
        <v>126</v>
      </c>
      <c r="C888" t="s">
        <v>3</v>
      </c>
      <c r="D888" t="s">
        <v>116</v>
      </c>
      <c r="G888" t="s">
        <v>16</v>
      </c>
      <c r="H888">
        <v>729</v>
      </c>
      <c r="I888">
        <v>810</v>
      </c>
      <c r="J888">
        <v>900</v>
      </c>
      <c r="K888">
        <v>950</v>
      </c>
      <c r="L888" t="s">
        <v>37</v>
      </c>
      <c r="Q888" t="str">
        <f t="shared" si="27"/>
        <v>Knowit Aktiebolag (publ)C6.3 Grafisk formgivare</v>
      </c>
      <c r="R888">
        <f ca="1">IFERROR(ROUNDUP(H888*Admin!$AE$4,0),"FKU")</f>
        <v>809</v>
      </c>
      <c r="S888">
        <f ca="1">IFERROR(ROUNDUP(I888*Admin!$AE$4,0),"FKU")</f>
        <v>899</v>
      </c>
      <c r="T888">
        <f ca="1">IFERROR(ROUNDUP(J888*Admin!$AE$4,0),"FKU")</f>
        <v>998</v>
      </c>
      <c r="U888">
        <f ca="1">IFERROR(ROUNDUP(K888*Admin!$AE$4,0),"FKU")</f>
        <v>1054</v>
      </c>
      <c r="V888" t="str">
        <f>IFERROR(ROUNDUP(L888*Avropsmottagare!$G$4,0),"FKU")</f>
        <v>FKU</v>
      </c>
      <c r="W888">
        <f t="shared" si="28"/>
        <v>0</v>
      </c>
    </row>
    <row r="889" spans="1:23" x14ac:dyDescent="0.35">
      <c r="A889" t="s">
        <v>125</v>
      </c>
      <c r="B889" t="s">
        <v>126</v>
      </c>
      <c r="C889" t="s">
        <v>3</v>
      </c>
      <c r="D889" t="s">
        <v>46</v>
      </c>
      <c r="G889" t="s">
        <v>47</v>
      </c>
      <c r="H889">
        <v>594</v>
      </c>
      <c r="I889">
        <v>660</v>
      </c>
      <c r="J889">
        <v>700</v>
      </c>
      <c r="K889">
        <v>760</v>
      </c>
      <c r="L889" t="s">
        <v>37</v>
      </c>
      <c r="Q889" t="str">
        <f t="shared" si="27"/>
        <v>Knowit Aktiebolag (publ)C7.1 Teknikstöd – på plats</v>
      </c>
      <c r="R889">
        <f ca="1">IFERROR(ROUNDUP(H889*Admin!$AE$4,0),"FKU")</f>
        <v>659</v>
      </c>
      <c r="S889">
        <f ca="1">IFERROR(ROUNDUP(I889*Admin!$AE$4,0),"FKU")</f>
        <v>732</v>
      </c>
      <c r="T889">
        <f ca="1">IFERROR(ROUNDUP(J889*Admin!$AE$4,0),"FKU")</f>
        <v>777</v>
      </c>
      <c r="U889">
        <f ca="1">IFERROR(ROUNDUP(K889*Admin!$AE$4,0),"FKU")</f>
        <v>843</v>
      </c>
      <c r="V889" t="str">
        <f>IFERROR(ROUNDUP(L889*Avropsmottagare!$G$4,0),"FKU")</f>
        <v>FKU</v>
      </c>
      <c r="W889">
        <f t="shared" si="28"/>
        <v>0</v>
      </c>
    </row>
    <row r="890" spans="1:23" x14ac:dyDescent="0.35">
      <c r="A890" t="s">
        <v>125</v>
      </c>
      <c r="B890" t="s">
        <v>126</v>
      </c>
      <c r="C890" t="s">
        <v>5</v>
      </c>
      <c r="D890" t="s">
        <v>36</v>
      </c>
      <c r="G890" t="s">
        <v>9</v>
      </c>
      <c r="H890">
        <v>827</v>
      </c>
      <c r="I890">
        <v>918</v>
      </c>
      <c r="J890">
        <v>1020</v>
      </c>
      <c r="K890">
        <v>1180</v>
      </c>
      <c r="L890" t="s">
        <v>37</v>
      </c>
      <c r="Q890" t="str">
        <f t="shared" si="27"/>
        <v>Knowit Aktiebolag (publ)E1.1 IT- eller Digitaliseringsstrateg</v>
      </c>
      <c r="R890">
        <f ca="1">IFERROR(ROUNDUP(H890*Admin!$AE$4,0),"FKU")</f>
        <v>917</v>
      </c>
      <c r="S890">
        <f ca="1">IFERROR(ROUNDUP(I890*Admin!$AE$4,0),"FKU")</f>
        <v>1018</v>
      </c>
      <c r="T890">
        <f ca="1">IFERROR(ROUNDUP(J890*Admin!$AE$4,0),"FKU")</f>
        <v>1131</v>
      </c>
      <c r="U890">
        <f ca="1">IFERROR(ROUNDUP(K890*Admin!$AE$4,0),"FKU")</f>
        <v>1309</v>
      </c>
      <c r="V890" t="str">
        <f>IFERROR(ROUNDUP(L890*Avropsmottagare!$G$4,0),"FKU")</f>
        <v>FKU</v>
      </c>
      <c r="W890">
        <f t="shared" si="28"/>
        <v>0</v>
      </c>
    </row>
    <row r="891" spans="1:23" x14ac:dyDescent="0.35">
      <c r="A891" t="s">
        <v>125</v>
      </c>
      <c r="B891" t="s">
        <v>126</v>
      </c>
      <c r="C891" t="s">
        <v>5</v>
      </c>
      <c r="D891" t="s">
        <v>36</v>
      </c>
      <c r="G891" t="s">
        <v>106</v>
      </c>
      <c r="H891">
        <v>827</v>
      </c>
      <c r="I891">
        <v>918</v>
      </c>
      <c r="J891">
        <v>1020</v>
      </c>
      <c r="K891">
        <v>1180</v>
      </c>
      <c r="L891" t="s">
        <v>37</v>
      </c>
      <c r="Q891" t="str">
        <f t="shared" si="27"/>
        <v>Knowit Aktiebolag (publ)E1.2 Modelleringsledare/Kravanalytiker</v>
      </c>
      <c r="R891">
        <f ca="1">IFERROR(ROUNDUP(H891*Admin!$AE$4,0),"FKU")</f>
        <v>917</v>
      </c>
      <c r="S891">
        <f ca="1">IFERROR(ROUNDUP(I891*Admin!$AE$4,0),"FKU")</f>
        <v>1018</v>
      </c>
      <c r="T891">
        <f ca="1">IFERROR(ROUNDUP(J891*Admin!$AE$4,0),"FKU")</f>
        <v>1131</v>
      </c>
      <c r="U891">
        <f ca="1">IFERROR(ROUNDUP(K891*Admin!$AE$4,0),"FKU")</f>
        <v>1309</v>
      </c>
      <c r="V891" t="str">
        <f>IFERROR(ROUNDUP(L891*Avropsmottagare!$G$4,0),"FKU")</f>
        <v>FKU</v>
      </c>
      <c r="W891">
        <f t="shared" si="28"/>
        <v>0</v>
      </c>
    </row>
    <row r="892" spans="1:23" x14ac:dyDescent="0.35">
      <c r="A892" t="s">
        <v>125</v>
      </c>
      <c r="B892" t="s">
        <v>126</v>
      </c>
      <c r="C892" t="s">
        <v>5</v>
      </c>
      <c r="D892" t="s">
        <v>36</v>
      </c>
      <c r="G892" t="s">
        <v>107</v>
      </c>
      <c r="H892">
        <v>827</v>
      </c>
      <c r="I892">
        <v>918</v>
      </c>
      <c r="J892">
        <v>1020</v>
      </c>
      <c r="K892">
        <v>1180</v>
      </c>
      <c r="L892" t="s">
        <v>37</v>
      </c>
      <c r="Q892" t="str">
        <f t="shared" si="27"/>
        <v>Knowit Aktiebolag (publ)E1.3 Metodstöd</v>
      </c>
      <c r="R892">
        <f ca="1">IFERROR(ROUNDUP(H892*Admin!$AE$4,0),"FKU")</f>
        <v>917</v>
      </c>
      <c r="S892">
        <f ca="1">IFERROR(ROUNDUP(I892*Admin!$AE$4,0),"FKU")</f>
        <v>1018</v>
      </c>
      <c r="T892">
        <f ca="1">IFERROR(ROUNDUP(J892*Admin!$AE$4,0),"FKU")</f>
        <v>1131</v>
      </c>
      <c r="U892">
        <f ca="1">IFERROR(ROUNDUP(K892*Admin!$AE$4,0),"FKU")</f>
        <v>1309</v>
      </c>
      <c r="V892" t="str">
        <f>IFERROR(ROUNDUP(L892*Avropsmottagare!$G$4,0),"FKU")</f>
        <v>FKU</v>
      </c>
      <c r="W892">
        <f t="shared" si="28"/>
        <v>0</v>
      </c>
    </row>
    <row r="893" spans="1:23" x14ac:dyDescent="0.35">
      <c r="A893" t="s">
        <v>125</v>
      </c>
      <c r="B893" t="s">
        <v>126</v>
      </c>
      <c r="C893" t="s">
        <v>5</v>
      </c>
      <c r="D893" t="s">
        <v>36</v>
      </c>
      <c r="G893" t="s">
        <v>108</v>
      </c>
      <c r="H893">
        <v>827</v>
      </c>
      <c r="I893">
        <v>918</v>
      </c>
      <c r="J893">
        <v>1020</v>
      </c>
      <c r="K893">
        <v>1180</v>
      </c>
      <c r="L893" t="s">
        <v>37</v>
      </c>
      <c r="Q893" t="str">
        <f t="shared" si="27"/>
        <v>Knowit Aktiebolag (publ)E1.4 Hållbarhetsstrateg inom IT</v>
      </c>
      <c r="R893">
        <f ca="1">IFERROR(ROUNDUP(H893*Admin!$AE$4,0),"FKU")</f>
        <v>917</v>
      </c>
      <c r="S893">
        <f ca="1">IFERROR(ROUNDUP(I893*Admin!$AE$4,0),"FKU")</f>
        <v>1018</v>
      </c>
      <c r="T893">
        <f ca="1">IFERROR(ROUNDUP(J893*Admin!$AE$4,0),"FKU")</f>
        <v>1131</v>
      </c>
      <c r="U893">
        <f ca="1">IFERROR(ROUNDUP(K893*Admin!$AE$4,0),"FKU")</f>
        <v>1309</v>
      </c>
      <c r="V893" t="str">
        <f>IFERROR(ROUNDUP(L893*Avropsmottagare!$G$4,0),"FKU")</f>
        <v>FKU</v>
      </c>
      <c r="W893">
        <f t="shared" si="28"/>
        <v>0</v>
      </c>
    </row>
    <row r="894" spans="1:23" x14ac:dyDescent="0.35">
      <c r="A894" t="s">
        <v>125</v>
      </c>
      <c r="B894" t="s">
        <v>126</v>
      </c>
      <c r="C894" t="s">
        <v>5</v>
      </c>
      <c r="D894" t="s">
        <v>38</v>
      </c>
      <c r="G894" t="s">
        <v>10</v>
      </c>
      <c r="H894">
        <v>827</v>
      </c>
      <c r="I894">
        <v>918</v>
      </c>
      <c r="J894">
        <v>1020</v>
      </c>
      <c r="K894">
        <v>1180</v>
      </c>
      <c r="L894" t="s">
        <v>37</v>
      </c>
      <c r="Q894" t="str">
        <f t="shared" si="27"/>
        <v>Knowit Aktiebolag (publ)E2.1 Projektledare</v>
      </c>
      <c r="R894">
        <f ca="1">IFERROR(ROUNDUP(H894*Admin!$AE$4,0),"FKU")</f>
        <v>917</v>
      </c>
      <c r="S894">
        <f ca="1">IFERROR(ROUNDUP(I894*Admin!$AE$4,0),"FKU")</f>
        <v>1018</v>
      </c>
      <c r="T894">
        <f ca="1">IFERROR(ROUNDUP(J894*Admin!$AE$4,0),"FKU")</f>
        <v>1131</v>
      </c>
      <c r="U894">
        <f ca="1">IFERROR(ROUNDUP(K894*Admin!$AE$4,0),"FKU")</f>
        <v>1309</v>
      </c>
      <c r="V894" t="str">
        <f>IFERROR(ROUNDUP(L894*Avropsmottagare!$G$4,0),"FKU")</f>
        <v>FKU</v>
      </c>
      <c r="W894">
        <f t="shared" si="28"/>
        <v>0</v>
      </c>
    </row>
    <row r="895" spans="1:23" x14ac:dyDescent="0.35">
      <c r="A895" t="s">
        <v>125</v>
      </c>
      <c r="B895" t="s">
        <v>126</v>
      </c>
      <c r="C895" t="s">
        <v>5</v>
      </c>
      <c r="D895" t="s">
        <v>38</v>
      </c>
      <c r="G895" t="s">
        <v>11</v>
      </c>
      <c r="H895">
        <v>827</v>
      </c>
      <c r="I895">
        <v>918</v>
      </c>
      <c r="J895">
        <v>1020</v>
      </c>
      <c r="K895">
        <v>1180</v>
      </c>
      <c r="L895" t="s">
        <v>37</v>
      </c>
      <c r="Q895" t="str">
        <f t="shared" si="27"/>
        <v>Knowit Aktiebolag (publ)E2.2 Teknisk projektledare</v>
      </c>
      <c r="R895">
        <f ca="1">IFERROR(ROUNDUP(H895*Admin!$AE$4,0),"FKU")</f>
        <v>917</v>
      </c>
      <c r="S895">
        <f ca="1">IFERROR(ROUNDUP(I895*Admin!$AE$4,0),"FKU")</f>
        <v>1018</v>
      </c>
      <c r="T895">
        <f ca="1">IFERROR(ROUNDUP(J895*Admin!$AE$4,0),"FKU")</f>
        <v>1131</v>
      </c>
      <c r="U895">
        <f ca="1">IFERROR(ROUNDUP(K895*Admin!$AE$4,0),"FKU")</f>
        <v>1309</v>
      </c>
      <c r="V895" t="str">
        <f>IFERROR(ROUNDUP(L895*Avropsmottagare!$G$4,0),"FKU")</f>
        <v>FKU</v>
      </c>
      <c r="W895">
        <f t="shared" si="28"/>
        <v>0</v>
      </c>
    </row>
    <row r="896" spans="1:23" x14ac:dyDescent="0.35">
      <c r="A896" t="s">
        <v>125</v>
      </c>
      <c r="B896" t="s">
        <v>126</v>
      </c>
      <c r="C896" t="s">
        <v>5</v>
      </c>
      <c r="D896" t="s">
        <v>38</v>
      </c>
      <c r="G896" t="s">
        <v>109</v>
      </c>
      <c r="H896">
        <v>827</v>
      </c>
      <c r="I896">
        <v>918</v>
      </c>
      <c r="J896">
        <v>1020</v>
      </c>
      <c r="K896">
        <v>1180</v>
      </c>
      <c r="L896" t="s">
        <v>37</v>
      </c>
      <c r="Q896" t="str">
        <f t="shared" si="27"/>
        <v>Knowit Aktiebolag (publ)E2.3 Förändringsledare</v>
      </c>
      <c r="R896">
        <f ca="1">IFERROR(ROUNDUP(H896*Admin!$AE$4,0),"FKU")</f>
        <v>917</v>
      </c>
      <c r="S896">
        <f ca="1">IFERROR(ROUNDUP(I896*Admin!$AE$4,0),"FKU")</f>
        <v>1018</v>
      </c>
      <c r="T896">
        <f ca="1">IFERROR(ROUNDUP(J896*Admin!$AE$4,0),"FKU")</f>
        <v>1131</v>
      </c>
      <c r="U896">
        <f ca="1">IFERROR(ROUNDUP(K896*Admin!$AE$4,0),"FKU")</f>
        <v>1309</v>
      </c>
      <c r="V896" t="str">
        <f>IFERROR(ROUNDUP(L896*Avropsmottagare!$G$4,0),"FKU")</f>
        <v>FKU</v>
      </c>
      <c r="W896">
        <f t="shared" si="28"/>
        <v>0</v>
      </c>
    </row>
    <row r="897" spans="1:23" x14ac:dyDescent="0.35">
      <c r="A897" t="s">
        <v>125</v>
      </c>
      <c r="B897" t="s">
        <v>126</v>
      </c>
      <c r="C897" t="s">
        <v>5</v>
      </c>
      <c r="D897" t="s">
        <v>38</v>
      </c>
      <c r="G897" t="s">
        <v>110</v>
      </c>
      <c r="H897">
        <v>827</v>
      </c>
      <c r="I897">
        <v>918</v>
      </c>
      <c r="J897">
        <v>1020</v>
      </c>
      <c r="K897">
        <v>1180</v>
      </c>
      <c r="L897" t="s">
        <v>37</v>
      </c>
      <c r="Q897" t="str">
        <f t="shared" si="27"/>
        <v>Knowit Aktiebolag (publ)E2.4 IT-controller/Compliance manager</v>
      </c>
      <c r="R897">
        <f ca="1">IFERROR(ROUNDUP(H897*Admin!$AE$4,0),"FKU")</f>
        <v>917</v>
      </c>
      <c r="S897">
        <f ca="1">IFERROR(ROUNDUP(I897*Admin!$AE$4,0),"FKU")</f>
        <v>1018</v>
      </c>
      <c r="T897">
        <f ca="1">IFERROR(ROUNDUP(J897*Admin!$AE$4,0),"FKU")</f>
        <v>1131</v>
      </c>
      <c r="U897">
        <f ca="1">IFERROR(ROUNDUP(K897*Admin!$AE$4,0),"FKU")</f>
        <v>1309</v>
      </c>
      <c r="V897" t="str">
        <f>IFERROR(ROUNDUP(L897*Avropsmottagare!$G$4,0),"FKU")</f>
        <v>FKU</v>
      </c>
      <c r="W897">
        <f t="shared" si="28"/>
        <v>0</v>
      </c>
    </row>
    <row r="898" spans="1:23" x14ac:dyDescent="0.35">
      <c r="A898" t="s">
        <v>125</v>
      </c>
      <c r="B898" t="s">
        <v>126</v>
      </c>
      <c r="C898" t="s">
        <v>5</v>
      </c>
      <c r="D898" t="s">
        <v>39</v>
      </c>
      <c r="G898" t="s">
        <v>111</v>
      </c>
      <c r="H898">
        <v>762</v>
      </c>
      <c r="I898">
        <v>846</v>
      </c>
      <c r="J898">
        <v>940</v>
      </c>
      <c r="K898">
        <v>1000</v>
      </c>
      <c r="L898" t="s">
        <v>37</v>
      </c>
      <c r="Q898" t="str">
        <f t="shared" si="27"/>
        <v>Knowit Aktiebolag (publ)E3.1 Systemutvecklare/Systemintegratör</v>
      </c>
      <c r="R898">
        <f ca="1">IFERROR(ROUNDUP(H898*Admin!$AE$4,0),"FKU")</f>
        <v>845</v>
      </c>
      <c r="S898">
        <f ca="1">IFERROR(ROUNDUP(I898*Admin!$AE$4,0),"FKU")</f>
        <v>938</v>
      </c>
      <c r="T898">
        <f ca="1">IFERROR(ROUNDUP(J898*Admin!$AE$4,0),"FKU")</f>
        <v>1043</v>
      </c>
      <c r="U898">
        <f ca="1">IFERROR(ROUNDUP(K898*Admin!$AE$4,0),"FKU")</f>
        <v>1109</v>
      </c>
      <c r="V898" t="str">
        <f>IFERROR(ROUNDUP(L898*Avropsmottagare!$G$4,0),"FKU")</f>
        <v>FKU</v>
      </c>
      <c r="W898">
        <f t="shared" si="28"/>
        <v>0</v>
      </c>
    </row>
    <row r="899" spans="1:23" x14ac:dyDescent="0.35">
      <c r="A899" t="s">
        <v>125</v>
      </c>
      <c r="B899" t="s">
        <v>126</v>
      </c>
      <c r="C899" t="s">
        <v>5</v>
      </c>
      <c r="D899" t="s">
        <v>39</v>
      </c>
      <c r="G899" t="s">
        <v>112</v>
      </c>
      <c r="H899">
        <v>762</v>
      </c>
      <c r="I899">
        <v>846</v>
      </c>
      <c r="J899">
        <v>940</v>
      </c>
      <c r="K899">
        <v>1000</v>
      </c>
      <c r="L899" t="s">
        <v>37</v>
      </c>
      <c r="Q899" t="str">
        <f t="shared" ref="Q899:Q962" si="29">$A899&amp;$C899&amp;$G899</f>
        <v>Knowit Aktiebolag (publ)E3.2 Systemförvaltare</v>
      </c>
      <c r="R899">
        <f ca="1">IFERROR(ROUNDUP(H899*Admin!$AE$4,0),"FKU")</f>
        <v>845</v>
      </c>
      <c r="S899">
        <f ca="1">IFERROR(ROUNDUP(I899*Admin!$AE$4,0),"FKU")</f>
        <v>938</v>
      </c>
      <c r="T899">
        <f ca="1">IFERROR(ROUNDUP(J899*Admin!$AE$4,0),"FKU")</f>
        <v>1043</v>
      </c>
      <c r="U899">
        <f ca="1">IFERROR(ROUNDUP(K899*Admin!$AE$4,0),"FKU")</f>
        <v>1109</v>
      </c>
      <c r="V899" t="str">
        <f>IFERROR(ROUNDUP(L899*Avropsmottagare!$G$4,0),"FKU")</f>
        <v>FKU</v>
      </c>
      <c r="W899">
        <f t="shared" ref="W899:W962" si="30">M899/1000000</f>
        <v>0</v>
      </c>
    </row>
    <row r="900" spans="1:23" x14ac:dyDescent="0.35">
      <c r="A900" t="s">
        <v>125</v>
      </c>
      <c r="B900" t="s">
        <v>126</v>
      </c>
      <c r="C900" t="s">
        <v>5</v>
      </c>
      <c r="D900" t="s">
        <v>39</v>
      </c>
      <c r="G900" t="s">
        <v>12</v>
      </c>
      <c r="H900">
        <v>762</v>
      </c>
      <c r="I900">
        <v>846</v>
      </c>
      <c r="J900">
        <v>940</v>
      </c>
      <c r="K900">
        <v>1000</v>
      </c>
      <c r="L900" t="s">
        <v>37</v>
      </c>
      <c r="Q900" t="str">
        <f t="shared" si="29"/>
        <v>Knowit Aktiebolag (publ)E3.3 Tekniker</v>
      </c>
      <c r="R900">
        <f ca="1">IFERROR(ROUNDUP(H900*Admin!$AE$4,0),"FKU")</f>
        <v>845</v>
      </c>
      <c r="S900">
        <f ca="1">IFERROR(ROUNDUP(I900*Admin!$AE$4,0),"FKU")</f>
        <v>938</v>
      </c>
      <c r="T900">
        <f ca="1">IFERROR(ROUNDUP(J900*Admin!$AE$4,0),"FKU")</f>
        <v>1043</v>
      </c>
      <c r="U900">
        <f ca="1">IFERROR(ROUNDUP(K900*Admin!$AE$4,0),"FKU")</f>
        <v>1109</v>
      </c>
      <c r="V900" t="str">
        <f>IFERROR(ROUNDUP(L900*Avropsmottagare!$G$4,0),"FKU")</f>
        <v>FKU</v>
      </c>
      <c r="W900">
        <f t="shared" si="30"/>
        <v>0</v>
      </c>
    </row>
    <row r="901" spans="1:23" x14ac:dyDescent="0.35">
      <c r="A901" t="s">
        <v>125</v>
      </c>
      <c r="B901" t="s">
        <v>126</v>
      </c>
      <c r="C901" t="s">
        <v>5</v>
      </c>
      <c r="D901" t="s">
        <v>39</v>
      </c>
      <c r="G901" t="s">
        <v>13</v>
      </c>
      <c r="H901">
        <v>762</v>
      </c>
      <c r="I901">
        <v>846</v>
      </c>
      <c r="J901">
        <v>940</v>
      </c>
      <c r="K901">
        <v>1000</v>
      </c>
      <c r="L901" t="s">
        <v>37</v>
      </c>
      <c r="Q901" t="str">
        <f t="shared" si="29"/>
        <v>Knowit Aktiebolag (publ)E3.4 Testare</v>
      </c>
      <c r="R901">
        <f ca="1">IFERROR(ROUNDUP(H901*Admin!$AE$4,0),"FKU")</f>
        <v>845</v>
      </c>
      <c r="S901">
        <f ca="1">IFERROR(ROUNDUP(I901*Admin!$AE$4,0),"FKU")</f>
        <v>938</v>
      </c>
      <c r="T901">
        <f ca="1">IFERROR(ROUNDUP(J901*Admin!$AE$4,0),"FKU")</f>
        <v>1043</v>
      </c>
      <c r="U901">
        <f ca="1">IFERROR(ROUNDUP(K901*Admin!$AE$4,0),"FKU")</f>
        <v>1109</v>
      </c>
      <c r="V901" t="str">
        <f>IFERROR(ROUNDUP(L901*Avropsmottagare!$G$4,0),"FKU")</f>
        <v>FKU</v>
      </c>
      <c r="W901">
        <f t="shared" si="30"/>
        <v>0</v>
      </c>
    </row>
    <row r="902" spans="1:23" x14ac:dyDescent="0.35">
      <c r="A902" t="s">
        <v>125</v>
      </c>
      <c r="B902" t="s">
        <v>126</v>
      </c>
      <c r="C902" t="s">
        <v>5</v>
      </c>
      <c r="D902" t="s">
        <v>113</v>
      </c>
      <c r="G902" t="s">
        <v>40</v>
      </c>
      <c r="H902">
        <v>827</v>
      </c>
      <c r="I902">
        <v>918</v>
      </c>
      <c r="J902">
        <v>1020</v>
      </c>
      <c r="K902">
        <v>1180</v>
      </c>
      <c r="L902" t="s">
        <v>37</v>
      </c>
      <c r="Q902" t="str">
        <f t="shared" si="29"/>
        <v>Knowit Aktiebolag (publ)E4.1 Enterprisearkitekt</v>
      </c>
      <c r="R902">
        <f ca="1">IFERROR(ROUNDUP(H902*Admin!$AE$4,0),"FKU")</f>
        <v>917</v>
      </c>
      <c r="S902">
        <f ca="1">IFERROR(ROUNDUP(I902*Admin!$AE$4,0),"FKU")</f>
        <v>1018</v>
      </c>
      <c r="T902">
        <f ca="1">IFERROR(ROUNDUP(J902*Admin!$AE$4,0),"FKU")</f>
        <v>1131</v>
      </c>
      <c r="U902">
        <f ca="1">IFERROR(ROUNDUP(K902*Admin!$AE$4,0),"FKU")</f>
        <v>1309</v>
      </c>
      <c r="V902" t="str">
        <f>IFERROR(ROUNDUP(L902*Avropsmottagare!$G$4,0),"FKU")</f>
        <v>FKU</v>
      </c>
      <c r="W902">
        <f t="shared" si="30"/>
        <v>0</v>
      </c>
    </row>
    <row r="903" spans="1:23" x14ac:dyDescent="0.35">
      <c r="A903" t="s">
        <v>125</v>
      </c>
      <c r="B903" t="s">
        <v>126</v>
      </c>
      <c r="C903" t="s">
        <v>5</v>
      </c>
      <c r="D903" t="s">
        <v>113</v>
      </c>
      <c r="G903" t="s">
        <v>41</v>
      </c>
      <c r="H903">
        <v>827</v>
      </c>
      <c r="I903">
        <v>918</v>
      </c>
      <c r="J903">
        <v>1020</v>
      </c>
      <c r="K903">
        <v>1180</v>
      </c>
      <c r="L903" t="s">
        <v>37</v>
      </c>
      <c r="Q903" t="str">
        <f t="shared" si="29"/>
        <v>Knowit Aktiebolag (publ)E4.2 Verksamhetsarkitekt</v>
      </c>
      <c r="R903">
        <f ca="1">IFERROR(ROUNDUP(H903*Admin!$AE$4,0),"FKU")</f>
        <v>917</v>
      </c>
      <c r="S903">
        <f ca="1">IFERROR(ROUNDUP(I903*Admin!$AE$4,0),"FKU")</f>
        <v>1018</v>
      </c>
      <c r="T903">
        <f ca="1">IFERROR(ROUNDUP(J903*Admin!$AE$4,0),"FKU")</f>
        <v>1131</v>
      </c>
      <c r="U903">
        <f ca="1">IFERROR(ROUNDUP(K903*Admin!$AE$4,0),"FKU")</f>
        <v>1309</v>
      </c>
      <c r="V903" t="str">
        <f>IFERROR(ROUNDUP(L903*Avropsmottagare!$G$4,0),"FKU")</f>
        <v>FKU</v>
      </c>
      <c r="W903">
        <f t="shared" si="30"/>
        <v>0</v>
      </c>
    </row>
    <row r="904" spans="1:23" x14ac:dyDescent="0.35">
      <c r="A904" t="s">
        <v>125</v>
      </c>
      <c r="B904" t="s">
        <v>126</v>
      </c>
      <c r="C904" t="s">
        <v>5</v>
      </c>
      <c r="D904" t="s">
        <v>113</v>
      </c>
      <c r="G904" t="s">
        <v>42</v>
      </c>
      <c r="H904">
        <v>827</v>
      </c>
      <c r="I904">
        <v>918</v>
      </c>
      <c r="J904">
        <v>1020</v>
      </c>
      <c r="K904">
        <v>1180</v>
      </c>
      <c r="L904" t="s">
        <v>37</v>
      </c>
      <c r="Q904" t="str">
        <f t="shared" si="29"/>
        <v>Knowit Aktiebolag (publ)E4.3 Lösningsarkitekt</v>
      </c>
      <c r="R904">
        <f ca="1">IFERROR(ROUNDUP(H904*Admin!$AE$4,0),"FKU")</f>
        <v>917</v>
      </c>
      <c r="S904">
        <f ca="1">IFERROR(ROUNDUP(I904*Admin!$AE$4,0),"FKU")</f>
        <v>1018</v>
      </c>
      <c r="T904">
        <f ca="1">IFERROR(ROUNDUP(J904*Admin!$AE$4,0),"FKU")</f>
        <v>1131</v>
      </c>
      <c r="U904">
        <f ca="1">IFERROR(ROUNDUP(K904*Admin!$AE$4,0),"FKU")</f>
        <v>1309</v>
      </c>
      <c r="V904" t="str">
        <f>IFERROR(ROUNDUP(L904*Avropsmottagare!$G$4,0),"FKU")</f>
        <v>FKU</v>
      </c>
      <c r="W904">
        <f t="shared" si="30"/>
        <v>0</v>
      </c>
    </row>
    <row r="905" spans="1:23" x14ac:dyDescent="0.35">
      <c r="A905" t="s">
        <v>125</v>
      </c>
      <c r="B905" t="s">
        <v>126</v>
      </c>
      <c r="C905" t="s">
        <v>5</v>
      </c>
      <c r="D905" t="s">
        <v>113</v>
      </c>
      <c r="G905" t="s">
        <v>43</v>
      </c>
      <c r="H905">
        <v>827</v>
      </c>
      <c r="I905">
        <v>918</v>
      </c>
      <c r="J905">
        <v>1020</v>
      </c>
      <c r="K905">
        <v>1180</v>
      </c>
      <c r="L905" t="s">
        <v>37</v>
      </c>
      <c r="Q905" t="str">
        <f t="shared" si="29"/>
        <v>Knowit Aktiebolag (publ)E4.4 Mjukvaruarkitekt</v>
      </c>
      <c r="R905">
        <f ca="1">IFERROR(ROUNDUP(H905*Admin!$AE$4,0),"FKU")</f>
        <v>917</v>
      </c>
      <c r="S905">
        <f ca="1">IFERROR(ROUNDUP(I905*Admin!$AE$4,0),"FKU")</f>
        <v>1018</v>
      </c>
      <c r="T905">
        <f ca="1">IFERROR(ROUNDUP(J905*Admin!$AE$4,0),"FKU")</f>
        <v>1131</v>
      </c>
      <c r="U905">
        <f ca="1">IFERROR(ROUNDUP(K905*Admin!$AE$4,0),"FKU")</f>
        <v>1309</v>
      </c>
      <c r="V905" t="str">
        <f>IFERROR(ROUNDUP(L905*Avropsmottagare!$G$4,0),"FKU")</f>
        <v>FKU</v>
      </c>
      <c r="W905">
        <f t="shared" si="30"/>
        <v>0</v>
      </c>
    </row>
    <row r="906" spans="1:23" x14ac:dyDescent="0.35">
      <c r="A906" t="s">
        <v>125</v>
      </c>
      <c r="B906" t="s">
        <v>126</v>
      </c>
      <c r="C906" t="s">
        <v>5</v>
      </c>
      <c r="D906" t="s">
        <v>113</v>
      </c>
      <c r="G906" t="s">
        <v>44</v>
      </c>
      <c r="H906">
        <v>827</v>
      </c>
      <c r="I906">
        <v>918</v>
      </c>
      <c r="J906">
        <v>1020</v>
      </c>
      <c r="K906">
        <v>1180</v>
      </c>
      <c r="L906" t="s">
        <v>37</v>
      </c>
      <c r="Q906" t="str">
        <f t="shared" si="29"/>
        <v>Knowit Aktiebolag (publ)E4.5 Infrastrukturarkitekt</v>
      </c>
      <c r="R906">
        <f ca="1">IFERROR(ROUNDUP(H906*Admin!$AE$4,0),"FKU")</f>
        <v>917</v>
      </c>
      <c r="S906">
        <f ca="1">IFERROR(ROUNDUP(I906*Admin!$AE$4,0),"FKU")</f>
        <v>1018</v>
      </c>
      <c r="T906">
        <f ca="1">IFERROR(ROUNDUP(J906*Admin!$AE$4,0),"FKU")</f>
        <v>1131</v>
      </c>
      <c r="U906">
        <f ca="1">IFERROR(ROUNDUP(K906*Admin!$AE$4,0),"FKU")</f>
        <v>1309</v>
      </c>
      <c r="V906" t="str">
        <f>IFERROR(ROUNDUP(L906*Avropsmottagare!$G$4,0),"FKU")</f>
        <v>FKU</v>
      </c>
      <c r="W906">
        <f t="shared" si="30"/>
        <v>0</v>
      </c>
    </row>
    <row r="907" spans="1:23" x14ac:dyDescent="0.35">
      <c r="A907" t="s">
        <v>125</v>
      </c>
      <c r="B907" t="s">
        <v>126</v>
      </c>
      <c r="C907" t="s">
        <v>5</v>
      </c>
      <c r="D907" t="s">
        <v>114</v>
      </c>
      <c r="G907" t="s">
        <v>14</v>
      </c>
      <c r="H907">
        <v>827</v>
      </c>
      <c r="I907">
        <v>918</v>
      </c>
      <c r="J907">
        <v>1020</v>
      </c>
      <c r="K907">
        <v>1180</v>
      </c>
      <c r="L907" t="s">
        <v>37</v>
      </c>
      <c r="Q907" t="str">
        <f t="shared" si="29"/>
        <v>Knowit Aktiebolag (publ)E5.1 Säkerhetsstrateg/Säkerhetsanalytiker</v>
      </c>
      <c r="R907">
        <f ca="1">IFERROR(ROUNDUP(H907*Admin!$AE$4,0),"FKU")</f>
        <v>917</v>
      </c>
      <c r="S907">
        <f ca="1">IFERROR(ROUNDUP(I907*Admin!$AE$4,0),"FKU")</f>
        <v>1018</v>
      </c>
      <c r="T907">
        <f ca="1">IFERROR(ROUNDUP(J907*Admin!$AE$4,0),"FKU")</f>
        <v>1131</v>
      </c>
      <c r="U907">
        <f ca="1">IFERROR(ROUNDUP(K907*Admin!$AE$4,0),"FKU")</f>
        <v>1309</v>
      </c>
      <c r="V907" t="str">
        <f>IFERROR(ROUNDUP(L907*Avropsmottagare!$G$4,0),"FKU")</f>
        <v>FKU</v>
      </c>
      <c r="W907">
        <f t="shared" si="30"/>
        <v>0</v>
      </c>
    </row>
    <row r="908" spans="1:23" x14ac:dyDescent="0.35">
      <c r="A908" t="s">
        <v>125</v>
      </c>
      <c r="B908" t="s">
        <v>126</v>
      </c>
      <c r="C908" t="s">
        <v>5</v>
      </c>
      <c r="D908" t="s">
        <v>114</v>
      </c>
      <c r="G908" t="s">
        <v>115</v>
      </c>
      <c r="H908">
        <v>827</v>
      </c>
      <c r="I908">
        <v>918</v>
      </c>
      <c r="J908">
        <v>1020</v>
      </c>
      <c r="K908">
        <v>1180</v>
      </c>
      <c r="L908" t="s">
        <v>37</v>
      </c>
      <c r="Q908" t="str">
        <f t="shared" si="29"/>
        <v>Knowit Aktiebolag (publ)E5.2 Risk Manager</v>
      </c>
      <c r="R908">
        <f ca="1">IFERROR(ROUNDUP(H908*Admin!$AE$4,0),"FKU")</f>
        <v>917</v>
      </c>
      <c r="S908">
        <f ca="1">IFERROR(ROUNDUP(I908*Admin!$AE$4,0),"FKU")</f>
        <v>1018</v>
      </c>
      <c r="T908">
        <f ca="1">IFERROR(ROUNDUP(J908*Admin!$AE$4,0),"FKU")</f>
        <v>1131</v>
      </c>
      <c r="U908">
        <f ca="1">IFERROR(ROUNDUP(K908*Admin!$AE$4,0),"FKU")</f>
        <v>1309</v>
      </c>
      <c r="V908" t="str">
        <f>IFERROR(ROUNDUP(L908*Avropsmottagare!$G$4,0),"FKU")</f>
        <v>FKU</v>
      </c>
      <c r="W908">
        <f t="shared" si="30"/>
        <v>0</v>
      </c>
    </row>
    <row r="909" spans="1:23" x14ac:dyDescent="0.35">
      <c r="A909" t="s">
        <v>125</v>
      </c>
      <c r="B909" t="s">
        <v>126</v>
      </c>
      <c r="C909" t="s">
        <v>5</v>
      </c>
      <c r="D909" t="s">
        <v>114</v>
      </c>
      <c r="G909" t="s">
        <v>15</v>
      </c>
      <c r="H909">
        <v>827</v>
      </c>
      <c r="I909">
        <v>918</v>
      </c>
      <c r="J909">
        <v>1020</v>
      </c>
      <c r="K909">
        <v>1180</v>
      </c>
      <c r="L909" t="s">
        <v>37</v>
      </c>
      <c r="Q909" t="str">
        <f t="shared" si="29"/>
        <v>Knowit Aktiebolag (publ)E5.3 Säkerhetstekniker</v>
      </c>
      <c r="R909">
        <f ca="1">IFERROR(ROUNDUP(H909*Admin!$AE$4,0),"FKU")</f>
        <v>917</v>
      </c>
      <c r="S909">
        <f ca="1">IFERROR(ROUNDUP(I909*Admin!$AE$4,0),"FKU")</f>
        <v>1018</v>
      </c>
      <c r="T909">
        <f ca="1">IFERROR(ROUNDUP(J909*Admin!$AE$4,0),"FKU")</f>
        <v>1131</v>
      </c>
      <c r="U909">
        <f ca="1">IFERROR(ROUNDUP(K909*Admin!$AE$4,0),"FKU")</f>
        <v>1309</v>
      </c>
      <c r="V909" t="str">
        <f>IFERROR(ROUNDUP(L909*Avropsmottagare!$G$4,0),"FKU")</f>
        <v>FKU</v>
      </c>
      <c r="W909">
        <f t="shared" si="30"/>
        <v>0</v>
      </c>
    </row>
    <row r="910" spans="1:23" x14ac:dyDescent="0.35">
      <c r="A910" t="s">
        <v>125</v>
      </c>
      <c r="B910" t="s">
        <v>126</v>
      </c>
      <c r="C910" t="s">
        <v>5</v>
      </c>
      <c r="D910" t="s">
        <v>116</v>
      </c>
      <c r="G910" t="s">
        <v>45</v>
      </c>
      <c r="H910">
        <v>762</v>
      </c>
      <c r="I910">
        <v>846</v>
      </c>
      <c r="J910">
        <v>940</v>
      </c>
      <c r="K910">
        <v>1000</v>
      </c>
      <c r="L910" t="s">
        <v>37</v>
      </c>
      <c r="Q910" t="str">
        <f t="shared" si="29"/>
        <v>Knowit Aktiebolag (publ)E6.1 Webbstrateg</v>
      </c>
      <c r="R910">
        <f ca="1">IFERROR(ROUNDUP(H910*Admin!$AE$4,0),"FKU")</f>
        <v>845</v>
      </c>
      <c r="S910">
        <f ca="1">IFERROR(ROUNDUP(I910*Admin!$AE$4,0),"FKU")</f>
        <v>938</v>
      </c>
      <c r="T910">
        <f ca="1">IFERROR(ROUNDUP(J910*Admin!$AE$4,0),"FKU")</f>
        <v>1043</v>
      </c>
      <c r="U910">
        <f ca="1">IFERROR(ROUNDUP(K910*Admin!$AE$4,0),"FKU")</f>
        <v>1109</v>
      </c>
      <c r="V910" t="str">
        <f>IFERROR(ROUNDUP(L910*Avropsmottagare!$G$4,0),"FKU")</f>
        <v>FKU</v>
      </c>
      <c r="W910">
        <f t="shared" si="30"/>
        <v>0</v>
      </c>
    </row>
    <row r="911" spans="1:23" x14ac:dyDescent="0.35">
      <c r="A911" t="s">
        <v>125</v>
      </c>
      <c r="B911" t="s">
        <v>126</v>
      </c>
      <c r="C911" t="s">
        <v>5</v>
      </c>
      <c r="D911" t="s">
        <v>116</v>
      </c>
      <c r="G911" t="s">
        <v>117</v>
      </c>
      <c r="H911">
        <v>762</v>
      </c>
      <c r="I911">
        <v>846</v>
      </c>
      <c r="J911">
        <v>940</v>
      </c>
      <c r="K911">
        <v>1000</v>
      </c>
      <c r="L911" t="s">
        <v>37</v>
      </c>
      <c r="Q911" t="str">
        <f t="shared" si="29"/>
        <v>Knowit Aktiebolag (publ)E6.2 Interaktionsdesigner/Tillgänglighetsexpert</v>
      </c>
      <c r="R911">
        <f ca="1">IFERROR(ROUNDUP(H911*Admin!$AE$4,0),"FKU")</f>
        <v>845</v>
      </c>
      <c r="S911">
        <f ca="1">IFERROR(ROUNDUP(I911*Admin!$AE$4,0),"FKU")</f>
        <v>938</v>
      </c>
      <c r="T911">
        <f ca="1">IFERROR(ROUNDUP(J911*Admin!$AE$4,0),"FKU")</f>
        <v>1043</v>
      </c>
      <c r="U911">
        <f ca="1">IFERROR(ROUNDUP(K911*Admin!$AE$4,0),"FKU")</f>
        <v>1109</v>
      </c>
      <c r="V911" t="str">
        <f>IFERROR(ROUNDUP(L911*Avropsmottagare!$G$4,0),"FKU")</f>
        <v>FKU</v>
      </c>
      <c r="W911">
        <f t="shared" si="30"/>
        <v>0</v>
      </c>
    </row>
    <row r="912" spans="1:23" x14ac:dyDescent="0.35">
      <c r="A912" t="s">
        <v>125</v>
      </c>
      <c r="B912" t="s">
        <v>126</v>
      </c>
      <c r="C912" t="s">
        <v>5</v>
      </c>
      <c r="D912" t="s">
        <v>116</v>
      </c>
      <c r="G912" t="s">
        <v>16</v>
      </c>
      <c r="H912">
        <v>762</v>
      </c>
      <c r="I912">
        <v>846</v>
      </c>
      <c r="J912">
        <v>940</v>
      </c>
      <c r="K912">
        <v>1000</v>
      </c>
      <c r="L912" t="s">
        <v>37</v>
      </c>
      <c r="Q912" t="str">
        <f t="shared" si="29"/>
        <v>Knowit Aktiebolag (publ)E6.3 Grafisk formgivare</v>
      </c>
      <c r="R912">
        <f ca="1">IFERROR(ROUNDUP(H912*Admin!$AE$4,0),"FKU")</f>
        <v>845</v>
      </c>
      <c r="S912">
        <f ca="1">IFERROR(ROUNDUP(I912*Admin!$AE$4,0),"FKU")</f>
        <v>938</v>
      </c>
      <c r="T912">
        <f ca="1">IFERROR(ROUNDUP(J912*Admin!$AE$4,0),"FKU")</f>
        <v>1043</v>
      </c>
      <c r="U912">
        <f ca="1">IFERROR(ROUNDUP(K912*Admin!$AE$4,0),"FKU")</f>
        <v>1109</v>
      </c>
      <c r="V912" t="str">
        <f>IFERROR(ROUNDUP(L912*Avropsmottagare!$G$4,0),"FKU")</f>
        <v>FKU</v>
      </c>
      <c r="W912">
        <f t="shared" si="30"/>
        <v>0</v>
      </c>
    </row>
    <row r="913" spans="1:23" x14ac:dyDescent="0.35">
      <c r="A913" t="s">
        <v>125</v>
      </c>
      <c r="B913" t="s">
        <v>126</v>
      </c>
      <c r="C913" t="s">
        <v>5</v>
      </c>
      <c r="D913" t="s">
        <v>46</v>
      </c>
      <c r="G913" t="s">
        <v>47</v>
      </c>
      <c r="H913">
        <v>612</v>
      </c>
      <c r="I913">
        <v>680</v>
      </c>
      <c r="J913">
        <v>740</v>
      </c>
      <c r="K913">
        <v>820</v>
      </c>
      <c r="L913" t="s">
        <v>37</v>
      </c>
      <c r="Q913" t="str">
        <f t="shared" si="29"/>
        <v>Knowit Aktiebolag (publ)E7.1 Teknikstöd – på plats</v>
      </c>
      <c r="R913">
        <f ca="1">IFERROR(ROUNDUP(H913*Admin!$AE$4,0),"FKU")</f>
        <v>679</v>
      </c>
      <c r="S913">
        <f ca="1">IFERROR(ROUNDUP(I913*Admin!$AE$4,0),"FKU")</f>
        <v>754</v>
      </c>
      <c r="T913">
        <f ca="1">IFERROR(ROUNDUP(J913*Admin!$AE$4,0),"FKU")</f>
        <v>821</v>
      </c>
      <c r="U913">
        <f ca="1">IFERROR(ROUNDUP(K913*Admin!$AE$4,0),"FKU")</f>
        <v>910</v>
      </c>
      <c r="V913" t="str">
        <f>IFERROR(ROUNDUP(L913*Avropsmottagare!$G$4,0),"FKU")</f>
        <v>FKU</v>
      </c>
      <c r="W913">
        <f t="shared" si="30"/>
        <v>0</v>
      </c>
    </row>
    <row r="914" spans="1:23" x14ac:dyDescent="0.35">
      <c r="A914" t="s">
        <v>125</v>
      </c>
      <c r="B914" t="s">
        <v>126</v>
      </c>
      <c r="C914" t="s">
        <v>6</v>
      </c>
      <c r="D914" t="s">
        <v>36</v>
      </c>
      <c r="G914" t="s">
        <v>9</v>
      </c>
      <c r="H914">
        <v>770</v>
      </c>
      <c r="I914">
        <v>855</v>
      </c>
      <c r="J914">
        <v>950</v>
      </c>
      <c r="K914">
        <v>1100</v>
      </c>
      <c r="L914" t="s">
        <v>37</v>
      </c>
      <c r="Q914" t="str">
        <f t="shared" si="29"/>
        <v>Knowit Aktiebolag (publ)F1.1 IT- eller Digitaliseringsstrateg</v>
      </c>
      <c r="R914">
        <f ca="1">IFERROR(ROUNDUP(H914*Admin!$AE$4,0),"FKU")</f>
        <v>854</v>
      </c>
      <c r="S914">
        <f ca="1">IFERROR(ROUNDUP(I914*Admin!$AE$4,0),"FKU")</f>
        <v>948</v>
      </c>
      <c r="T914">
        <f ca="1">IFERROR(ROUNDUP(J914*Admin!$AE$4,0),"FKU")</f>
        <v>1054</v>
      </c>
      <c r="U914">
        <f ca="1">IFERROR(ROUNDUP(K914*Admin!$AE$4,0),"FKU")</f>
        <v>1220</v>
      </c>
      <c r="V914" t="str">
        <f>IFERROR(ROUNDUP(L914*Avropsmottagare!$G$4,0),"FKU")</f>
        <v>FKU</v>
      </c>
      <c r="W914">
        <f t="shared" si="30"/>
        <v>0</v>
      </c>
    </row>
    <row r="915" spans="1:23" x14ac:dyDescent="0.35">
      <c r="A915" t="s">
        <v>125</v>
      </c>
      <c r="B915" t="s">
        <v>126</v>
      </c>
      <c r="C915" t="s">
        <v>6</v>
      </c>
      <c r="D915" t="s">
        <v>36</v>
      </c>
      <c r="G915" t="s">
        <v>106</v>
      </c>
      <c r="H915">
        <v>770</v>
      </c>
      <c r="I915">
        <v>855</v>
      </c>
      <c r="J915">
        <v>950</v>
      </c>
      <c r="K915">
        <v>1100</v>
      </c>
      <c r="L915" t="s">
        <v>37</v>
      </c>
      <c r="Q915" t="str">
        <f t="shared" si="29"/>
        <v>Knowit Aktiebolag (publ)F1.2 Modelleringsledare/Kravanalytiker</v>
      </c>
      <c r="R915">
        <f ca="1">IFERROR(ROUNDUP(H915*Admin!$AE$4,0),"FKU")</f>
        <v>854</v>
      </c>
      <c r="S915">
        <f ca="1">IFERROR(ROUNDUP(I915*Admin!$AE$4,0),"FKU")</f>
        <v>948</v>
      </c>
      <c r="T915">
        <f ca="1">IFERROR(ROUNDUP(J915*Admin!$AE$4,0),"FKU")</f>
        <v>1054</v>
      </c>
      <c r="U915">
        <f ca="1">IFERROR(ROUNDUP(K915*Admin!$AE$4,0),"FKU")</f>
        <v>1220</v>
      </c>
      <c r="V915" t="str">
        <f>IFERROR(ROUNDUP(L915*Avropsmottagare!$G$4,0),"FKU")</f>
        <v>FKU</v>
      </c>
      <c r="W915">
        <f t="shared" si="30"/>
        <v>0</v>
      </c>
    </row>
    <row r="916" spans="1:23" x14ac:dyDescent="0.35">
      <c r="A916" t="s">
        <v>125</v>
      </c>
      <c r="B916" t="s">
        <v>126</v>
      </c>
      <c r="C916" t="s">
        <v>6</v>
      </c>
      <c r="D916" t="s">
        <v>36</v>
      </c>
      <c r="G916" t="s">
        <v>107</v>
      </c>
      <c r="H916">
        <v>770</v>
      </c>
      <c r="I916">
        <v>855</v>
      </c>
      <c r="J916">
        <v>950</v>
      </c>
      <c r="K916">
        <v>1100</v>
      </c>
      <c r="L916" t="s">
        <v>37</v>
      </c>
      <c r="Q916" t="str">
        <f t="shared" si="29"/>
        <v>Knowit Aktiebolag (publ)F1.3 Metodstöd</v>
      </c>
      <c r="R916">
        <f ca="1">IFERROR(ROUNDUP(H916*Admin!$AE$4,0),"FKU")</f>
        <v>854</v>
      </c>
      <c r="S916">
        <f ca="1">IFERROR(ROUNDUP(I916*Admin!$AE$4,0),"FKU")</f>
        <v>948</v>
      </c>
      <c r="T916">
        <f ca="1">IFERROR(ROUNDUP(J916*Admin!$AE$4,0),"FKU")</f>
        <v>1054</v>
      </c>
      <c r="U916">
        <f ca="1">IFERROR(ROUNDUP(K916*Admin!$AE$4,0),"FKU")</f>
        <v>1220</v>
      </c>
      <c r="V916" t="str">
        <f>IFERROR(ROUNDUP(L916*Avropsmottagare!$G$4,0),"FKU")</f>
        <v>FKU</v>
      </c>
      <c r="W916">
        <f t="shared" si="30"/>
        <v>0</v>
      </c>
    </row>
    <row r="917" spans="1:23" x14ac:dyDescent="0.35">
      <c r="A917" t="s">
        <v>125</v>
      </c>
      <c r="B917" t="s">
        <v>126</v>
      </c>
      <c r="C917" t="s">
        <v>6</v>
      </c>
      <c r="D917" t="s">
        <v>36</v>
      </c>
      <c r="G917" t="s">
        <v>108</v>
      </c>
      <c r="H917">
        <v>770</v>
      </c>
      <c r="I917">
        <v>855</v>
      </c>
      <c r="J917">
        <v>950</v>
      </c>
      <c r="K917">
        <v>1100</v>
      </c>
      <c r="L917" t="s">
        <v>37</v>
      </c>
      <c r="Q917" t="str">
        <f t="shared" si="29"/>
        <v>Knowit Aktiebolag (publ)F1.4 Hållbarhetsstrateg inom IT</v>
      </c>
      <c r="R917">
        <f ca="1">IFERROR(ROUNDUP(H917*Admin!$AE$4,0),"FKU")</f>
        <v>854</v>
      </c>
      <c r="S917">
        <f ca="1">IFERROR(ROUNDUP(I917*Admin!$AE$4,0),"FKU")</f>
        <v>948</v>
      </c>
      <c r="T917">
        <f ca="1">IFERROR(ROUNDUP(J917*Admin!$AE$4,0),"FKU")</f>
        <v>1054</v>
      </c>
      <c r="U917">
        <f ca="1">IFERROR(ROUNDUP(K917*Admin!$AE$4,0),"FKU")</f>
        <v>1220</v>
      </c>
      <c r="V917" t="str">
        <f>IFERROR(ROUNDUP(L917*Avropsmottagare!$G$4,0),"FKU")</f>
        <v>FKU</v>
      </c>
      <c r="W917">
        <f t="shared" si="30"/>
        <v>0</v>
      </c>
    </row>
    <row r="918" spans="1:23" x14ac:dyDescent="0.35">
      <c r="A918" t="s">
        <v>125</v>
      </c>
      <c r="B918" t="s">
        <v>126</v>
      </c>
      <c r="C918" t="s">
        <v>6</v>
      </c>
      <c r="D918" t="s">
        <v>38</v>
      </c>
      <c r="G918" t="s">
        <v>10</v>
      </c>
      <c r="H918">
        <v>770</v>
      </c>
      <c r="I918">
        <v>855</v>
      </c>
      <c r="J918">
        <v>950</v>
      </c>
      <c r="K918">
        <v>1100</v>
      </c>
      <c r="L918" t="s">
        <v>37</v>
      </c>
      <c r="Q918" t="str">
        <f t="shared" si="29"/>
        <v>Knowit Aktiebolag (publ)F2.1 Projektledare</v>
      </c>
      <c r="R918">
        <f ca="1">IFERROR(ROUNDUP(H918*Admin!$AE$4,0),"FKU")</f>
        <v>854</v>
      </c>
      <c r="S918">
        <f ca="1">IFERROR(ROUNDUP(I918*Admin!$AE$4,0),"FKU")</f>
        <v>948</v>
      </c>
      <c r="T918">
        <f ca="1">IFERROR(ROUNDUP(J918*Admin!$AE$4,0),"FKU")</f>
        <v>1054</v>
      </c>
      <c r="U918">
        <f ca="1">IFERROR(ROUNDUP(K918*Admin!$AE$4,0),"FKU")</f>
        <v>1220</v>
      </c>
      <c r="V918" t="str">
        <f>IFERROR(ROUNDUP(L918*Avropsmottagare!$G$4,0),"FKU")</f>
        <v>FKU</v>
      </c>
      <c r="W918">
        <f t="shared" si="30"/>
        <v>0</v>
      </c>
    </row>
    <row r="919" spans="1:23" x14ac:dyDescent="0.35">
      <c r="A919" t="s">
        <v>125</v>
      </c>
      <c r="B919" t="s">
        <v>126</v>
      </c>
      <c r="C919" t="s">
        <v>6</v>
      </c>
      <c r="D919" t="s">
        <v>38</v>
      </c>
      <c r="G919" t="s">
        <v>11</v>
      </c>
      <c r="H919">
        <v>770</v>
      </c>
      <c r="I919">
        <v>855</v>
      </c>
      <c r="J919">
        <v>950</v>
      </c>
      <c r="K919">
        <v>1100</v>
      </c>
      <c r="L919" t="s">
        <v>37</v>
      </c>
      <c r="Q919" t="str">
        <f t="shared" si="29"/>
        <v>Knowit Aktiebolag (publ)F2.2 Teknisk projektledare</v>
      </c>
      <c r="R919">
        <f ca="1">IFERROR(ROUNDUP(H919*Admin!$AE$4,0),"FKU")</f>
        <v>854</v>
      </c>
      <c r="S919">
        <f ca="1">IFERROR(ROUNDUP(I919*Admin!$AE$4,0),"FKU")</f>
        <v>948</v>
      </c>
      <c r="T919">
        <f ca="1">IFERROR(ROUNDUP(J919*Admin!$AE$4,0),"FKU")</f>
        <v>1054</v>
      </c>
      <c r="U919">
        <f ca="1">IFERROR(ROUNDUP(K919*Admin!$AE$4,0),"FKU")</f>
        <v>1220</v>
      </c>
      <c r="V919" t="str">
        <f>IFERROR(ROUNDUP(L919*Avropsmottagare!$G$4,0),"FKU")</f>
        <v>FKU</v>
      </c>
      <c r="W919">
        <f t="shared" si="30"/>
        <v>0</v>
      </c>
    </row>
    <row r="920" spans="1:23" x14ac:dyDescent="0.35">
      <c r="A920" t="s">
        <v>125</v>
      </c>
      <c r="B920" t="s">
        <v>126</v>
      </c>
      <c r="C920" t="s">
        <v>6</v>
      </c>
      <c r="D920" t="s">
        <v>38</v>
      </c>
      <c r="G920" t="s">
        <v>109</v>
      </c>
      <c r="H920">
        <v>770</v>
      </c>
      <c r="I920">
        <v>855</v>
      </c>
      <c r="J920">
        <v>950</v>
      </c>
      <c r="K920">
        <v>1100</v>
      </c>
      <c r="L920" t="s">
        <v>37</v>
      </c>
      <c r="Q920" t="str">
        <f t="shared" si="29"/>
        <v>Knowit Aktiebolag (publ)F2.3 Förändringsledare</v>
      </c>
      <c r="R920">
        <f ca="1">IFERROR(ROUNDUP(H920*Admin!$AE$4,0),"FKU")</f>
        <v>854</v>
      </c>
      <c r="S920">
        <f ca="1">IFERROR(ROUNDUP(I920*Admin!$AE$4,0),"FKU")</f>
        <v>948</v>
      </c>
      <c r="T920">
        <f ca="1">IFERROR(ROUNDUP(J920*Admin!$AE$4,0),"FKU")</f>
        <v>1054</v>
      </c>
      <c r="U920">
        <f ca="1">IFERROR(ROUNDUP(K920*Admin!$AE$4,0),"FKU")</f>
        <v>1220</v>
      </c>
      <c r="V920" t="str">
        <f>IFERROR(ROUNDUP(L920*Avropsmottagare!$G$4,0),"FKU")</f>
        <v>FKU</v>
      </c>
      <c r="W920">
        <f t="shared" si="30"/>
        <v>0</v>
      </c>
    </row>
    <row r="921" spans="1:23" x14ac:dyDescent="0.35">
      <c r="A921" t="s">
        <v>125</v>
      </c>
      <c r="B921" t="s">
        <v>126</v>
      </c>
      <c r="C921" t="s">
        <v>6</v>
      </c>
      <c r="D921" t="s">
        <v>38</v>
      </c>
      <c r="G921" t="s">
        <v>110</v>
      </c>
      <c r="H921">
        <v>770</v>
      </c>
      <c r="I921">
        <v>855</v>
      </c>
      <c r="J921">
        <v>950</v>
      </c>
      <c r="K921">
        <v>1100</v>
      </c>
      <c r="L921" t="s">
        <v>37</v>
      </c>
      <c r="Q921" t="str">
        <f t="shared" si="29"/>
        <v>Knowit Aktiebolag (publ)F2.4 IT-controller/Compliance manager</v>
      </c>
      <c r="R921">
        <f ca="1">IFERROR(ROUNDUP(H921*Admin!$AE$4,0),"FKU")</f>
        <v>854</v>
      </c>
      <c r="S921">
        <f ca="1">IFERROR(ROUNDUP(I921*Admin!$AE$4,0),"FKU")</f>
        <v>948</v>
      </c>
      <c r="T921">
        <f ca="1">IFERROR(ROUNDUP(J921*Admin!$AE$4,0),"FKU")</f>
        <v>1054</v>
      </c>
      <c r="U921">
        <f ca="1">IFERROR(ROUNDUP(K921*Admin!$AE$4,0),"FKU")</f>
        <v>1220</v>
      </c>
      <c r="V921" t="str">
        <f>IFERROR(ROUNDUP(L921*Avropsmottagare!$G$4,0),"FKU")</f>
        <v>FKU</v>
      </c>
      <c r="W921">
        <f t="shared" si="30"/>
        <v>0</v>
      </c>
    </row>
    <row r="922" spans="1:23" x14ac:dyDescent="0.35">
      <c r="A922" t="s">
        <v>125</v>
      </c>
      <c r="B922" t="s">
        <v>126</v>
      </c>
      <c r="C922" t="s">
        <v>6</v>
      </c>
      <c r="D922" t="s">
        <v>39</v>
      </c>
      <c r="G922" t="s">
        <v>111</v>
      </c>
      <c r="H922">
        <v>729</v>
      </c>
      <c r="I922">
        <v>810</v>
      </c>
      <c r="J922">
        <v>900</v>
      </c>
      <c r="K922">
        <v>950</v>
      </c>
      <c r="L922" t="s">
        <v>37</v>
      </c>
      <c r="Q922" t="str">
        <f t="shared" si="29"/>
        <v>Knowit Aktiebolag (publ)F3.1 Systemutvecklare/Systemintegratör</v>
      </c>
      <c r="R922">
        <f ca="1">IFERROR(ROUNDUP(H922*Admin!$AE$4,0),"FKU")</f>
        <v>809</v>
      </c>
      <c r="S922">
        <f ca="1">IFERROR(ROUNDUP(I922*Admin!$AE$4,0),"FKU")</f>
        <v>899</v>
      </c>
      <c r="T922">
        <f ca="1">IFERROR(ROUNDUP(J922*Admin!$AE$4,0),"FKU")</f>
        <v>998</v>
      </c>
      <c r="U922">
        <f ca="1">IFERROR(ROUNDUP(K922*Admin!$AE$4,0),"FKU")</f>
        <v>1054</v>
      </c>
      <c r="V922" t="str">
        <f>IFERROR(ROUNDUP(L922*Avropsmottagare!$G$4,0),"FKU")</f>
        <v>FKU</v>
      </c>
      <c r="W922">
        <f t="shared" si="30"/>
        <v>0</v>
      </c>
    </row>
    <row r="923" spans="1:23" x14ac:dyDescent="0.35">
      <c r="A923" t="s">
        <v>125</v>
      </c>
      <c r="B923" t="s">
        <v>126</v>
      </c>
      <c r="C923" t="s">
        <v>6</v>
      </c>
      <c r="D923" t="s">
        <v>39</v>
      </c>
      <c r="G923" t="s">
        <v>112</v>
      </c>
      <c r="H923">
        <v>729</v>
      </c>
      <c r="I923">
        <v>810</v>
      </c>
      <c r="J923">
        <v>900</v>
      </c>
      <c r="K923">
        <v>950</v>
      </c>
      <c r="L923" t="s">
        <v>37</v>
      </c>
      <c r="Q923" t="str">
        <f t="shared" si="29"/>
        <v>Knowit Aktiebolag (publ)F3.2 Systemförvaltare</v>
      </c>
      <c r="R923">
        <f ca="1">IFERROR(ROUNDUP(H923*Admin!$AE$4,0),"FKU")</f>
        <v>809</v>
      </c>
      <c r="S923">
        <f ca="1">IFERROR(ROUNDUP(I923*Admin!$AE$4,0),"FKU")</f>
        <v>899</v>
      </c>
      <c r="T923">
        <f ca="1">IFERROR(ROUNDUP(J923*Admin!$AE$4,0),"FKU")</f>
        <v>998</v>
      </c>
      <c r="U923">
        <f ca="1">IFERROR(ROUNDUP(K923*Admin!$AE$4,0),"FKU")</f>
        <v>1054</v>
      </c>
      <c r="V923" t="str">
        <f>IFERROR(ROUNDUP(L923*Avropsmottagare!$G$4,0),"FKU")</f>
        <v>FKU</v>
      </c>
      <c r="W923">
        <f t="shared" si="30"/>
        <v>0</v>
      </c>
    </row>
    <row r="924" spans="1:23" x14ac:dyDescent="0.35">
      <c r="A924" t="s">
        <v>125</v>
      </c>
      <c r="B924" t="s">
        <v>126</v>
      </c>
      <c r="C924" t="s">
        <v>6</v>
      </c>
      <c r="D924" t="s">
        <v>39</v>
      </c>
      <c r="G924" t="s">
        <v>12</v>
      </c>
      <c r="H924">
        <v>729</v>
      </c>
      <c r="I924">
        <v>810</v>
      </c>
      <c r="J924">
        <v>900</v>
      </c>
      <c r="K924">
        <v>950</v>
      </c>
      <c r="L924" t="s">
        <v>37</v>
      </c>
      <c r="Q924" t="str">
        <f t="shared" si="29"/>
        <v>Knowit Aktiebolag (publ)F3.3 Tekniker</v>
      </c>
      <c r="R924">
        <f ca="1">IFERROR(ROUNDUP(H924*Admin!$AE$4,0),"FKU")</f>
        <v>809</v>
      </c>
      <c r="S924">
        <f ca="1">IFERROR(ROUNDUP(I924*Admin!$AE$4,0),"FKU")</f>
        <v>899</v>
      </c>
      <c r="T924">
        <f ca="1">IFERROR(ROUNDUP(J924*Admin!$AE$4,0),"FKU")</f>
        <v>998</v>
      </c>
      <c r="U924">
        <f ca="1">IFERROR(ROUNDUP(K924*Admin!$AE$4,0),"FKU")</f>
        <v>1054</v>
      </c>
      <c r="V924" t="str">
        <f>IFERROR(ROUNDUP(L924*Avropsmottagare!$G$4,0),"FKU")</f>
        <v>FKU</v>
      </c>
      <c r="W924">
        <f t="shared" si="30"/>
        <v>0</v>
      </c>
    </row>
    <row r="925" spans="1:23" x14ac:dyDescent="0.35">
      <c r="A925" t="s">
        <v>125</v>
      </c>
      <c r="B925" t="s">
        <v>126</v>
      </c>
      <c r="C925" t="s">
        <v>6</v>
      </c>
      <c r="D925" t="s">
        <v>39</v>
      </c>
      <c r="G925" t="s">
        <v>13</v>
      </c>
      <c r="H925">
        <v>729</v>
      </c>
      <c r="I925">
        <v>810</v>
      </c>
      <c r="J925">
        <v>900</v>
      </c>
      <c r="K925">
        <v>950</v>
      </c>
      <c r="L925" t="s">
        <v>37</v>
      </c>
      <c r="Q925" t="str">
        <f t="shared" si="29"/>
        <v>Knowit Aktiebolag (publ)F3.4 Testare</v>
      </c>
      <c r="R925">
        <f ca="1">IFERROR(ROUNDUP(H925*Admin!$AE$4,0),"FKU")</f>
        <v>809</v>
      </c>
      <c r="S925">
        <f ca="1">IFERROR(ROUNDUP(I925*Admin!$AE$4,0),"FKU")</f>
        <v>899</v>
      </c>
      <c r="T925">
        <f ca="1">IFERROR(ROUNDUP(J925*Admin!$AE$4,0),"FKU")</f>
        <v>998</v>
      </c>
      <c r="U925">
        <f ca="1">IFERROR(ROUNDUP(K925*Admin!$AE$4,0),"FKU")</f>
        <v>1054</v>
      </c>
      <c r="V925" t="str">
        <f>IFERROR(ROUNDUP(L925*Avropsmottagare!$G$4,0),"FKU")</f>
        <v>FKU</v>
      </c>
      <c r="W925">
        <f t="shared" si="30"/>
        <v>0</v>
      </c>
    </row>
    <row r="926" spans="1:23" x14ac:dyDescent="0.35">
      <c r="A926" t="s">
        <v>125</v>
      </c>
      <c r="B926" t="s">
        <v>126</v>
      </c>
      <c r="C926" t="s">
        <v>6</v>
      </c>
      <c r="D926" t="s">
        <v>113</v>
      </c>
      <c r="G926" t="s">
        <v>40</v>
      </c>
      <c r="H926">
        <v>770</v>
      </c>
      <c r="I926">
        <v>855</v>
      </c>
      <c r="J926">
        <v>950</v>
      </c>
      <c r="K926">
        <v>1100</v>
      </c>
      <c r="L926" t="s">
        <v>37</v>
      </c>
      <c r="Q926" t="str">
        <f t="shared" si="29"/>
        <v>Knowit Aktiebolag (publ)F4.1 Enterprisearkitekt</v>
      </c>
      <c r="R926">
        <f ca="1">IFERROR(ROUNDUP(H926*Admin!$AE$4,0),"FKU")</f>
        <v>854</v>
      </c>
      <c r="S926">
        <f ca="1">IFERROR(ROUNDUP(I926*Admin!$AE$4,0),"FKU")</f>
        <v>948</v>
      </c>
      <c r="T926">
        <f ca="1">IFERROR(ROUNDUP(J926*Admin!$AE$4,0),"FKU")</f>
        <v>1054</v>
      </c>
      <c r="U926">
        <f ca="1">IFERROR(ROUNDUP(K926*Admin!$AE$4,0),"FKU")</f>
        <v>1220</v>
      </c>
      <c r="V926" t="str">
        <f>IFERROR(ROUNDUP(L926*Avropsmottagare!$G$4,0),"FKU")</f>
        <v>FKU</v>
      </c>
      <c r="W926">
        <f t="shared" si="30"/>
        <v>0</v>
      </c>
    </row>
    <row r="927" spans="1:23" x14ac:dyDescent="0.35">
      <c r="A927" t="s">
        <v>125</v>
      </c>
      <c r="B927" t="s">
        <v>126</v>
      </c>
      <c r="C927" t="s">
        <v>6</v>
      </c>
      <c r="D927" t="s">
        <v>113</v>
      </c>
      <c r="G927" t="s">
        <v>41</v>
      </c>
      <c r="H927">
        <v>770</v>
      </c>
      <c r="I927">
        <v>855</v>
      </c>
      <c r="J927">
        <v>950</v>
      </c>
      <c r="K927">
        <v>1100</v>
      </c>
      <c r="L927" t="s">
        <v>37</v>
      </c>
      <c r="Q927" t="str">
        <f t="shared" si="29"/>
        <v>Knowit Aktiebolag (publ)F4.2 Verksamhetsarkitekt</v>
      </c>
      <c r="R927">
        <f ca="1">IFERROR(ROUNDUP(H927*Admin!$AE$4,0),"FKU")</f>
        <v>854</v>
      </c>
      <c r="S927">
        <f ca="1">IFERROR(ROUNDUP(I927*Admin!$AE$4,0),"FKU")</f>
        <v>948</v>
      </c>
      <c r="T927">
        <f ca="1">IFERROR(ROUNDUP(J927*Admin!$AE$4,0),"FKU")</f>
        <v>1054</v>
      </c>
      <c r="U927">
        <f ca="1">IFERROR(ROUNDUP(K927*Admin!$AE$4,0),"FKU")</f>
        <v>1220</v>
      </c>
      <c r="V927" t="str">
        <f>IFERROR(ROUNDUP(L927*Avropsmottagare!$G$4,0),"FKU")</f>
        <v>FKU</v>
      </c>
      <c r="W927">
        <f t="shared" si="30"/>
        <v>0</v>
      </c>
    </row>
    <row r="928" spans="1:23" x14ac:dyDescent="0.35">
      <c r="A928" t="s">
        <v>125</v>
      </c>
      <c r="B928" t="s">
        <v>126</v>
      </c>
      <c r="C928" t="s">
        <v>6</v>
      </c>
      <c r="D928" t="s">
        <v>113</v>
      </c>
      <c r="G928" t="s">
        <v>42</v>
      </c>
      <c r="H928">
        <v>770</v>
      </c>
      <c r="I928">
        <v>855</v>
      </c>
      <c r="J928">
        <v>950</v>
      </c>
      <c r="K928">
        <v>1100</v>
      </c>
      <c r="L928" t="s">
        <v>37</v>
      </c>
      <c r="Q928" t="str">
        <f t="shared" si="29"/>
        <v>Knowit Aktiebolag (publ)F4.3 Lösningsarkitekt</v>
      </c>
      <c r="R928">
        <f ca="1">IFERROR(ROUNDUP(H928*Admin!$AE$4,0),"FKU")</f>
        <v>854</v>
      </c>
      <c r="S928">
        <f ca="1">IFERROR(ROUNDUP(I928*Admin!$AE$4,0),"FKU")</f>
        <v>948</v>
      </c>
      <c r="T928">
        <f ca="1">IFERROR(ROUNDUP(J928*Admin!$AE$4,0),"FKU")</f>
        <v>1054</v>
      </c>
      <c r="U928">
        <f ca="1">IFERROR(ROUNDUP(K928*Admin!$AE$4,0),"FKU")</f>
        <v>1220</v>
      </c>
      <c r="V928" t="str">
        <f>IFERROR(ROUNDUP(L928*Avropsmottagare!$G$4,0),"FKU")</f>
        <v>FKU</v>
      </c>
      <c r="W928">
        <f t="shared" si="30"/>
        <v>0</v>
      </c>
    </row>
    <row r="929" spans="1:23" x14ac:dyDescent="0.35">
      <c r="A929" t="s">
        <v>125</v>
      </c>
      <c r="B929" t="s">
        <v>126</v>
      </c>
      <c r="C929" t="s">
        <v>6</v>
      </c>
      <c r="D929" t="s">
        <v>113</v>
      </c>
      <c r="G929" t="s">
        <v>43</v>
      </c>
      <c r="H929">
        <v>770</v>
      </c>
      <c r="I929">
        <v>855</v>
      </c>
      <c r="J929">
        <v>950</v>
      </c>
      <c r="K929">
        <v>1100</v>
      </c>
      <c r="L929" t="s">
        <v>37</v>
      </c>
      <c r="Q929" t="str">
        <f t="shared" si="29"/>
        <v>Knowit Aktiebolag (publ)F4.4 Mjukvaruarkitekt</v>
      </c>
      <c r="R929">
        <f ca="1">IFERROR(ROUNDUP(H929*Admin!$AE$4,0),"FKU")</f>
        <v>854</v>
      </c>
      <c r="S929">
        <f ca="1">IFERROR(ROUNDUP(I929*Admin!$AE$4,0),"FKU")</f>
        <v>948</v>
      </c>
      <c r="T929">
        <f ca="1">IFERROR(ROUNDUP(J929*Admin!$AE$4,0),"FKU")</f>
        <v>1054</v>
      </c>
      <c r="U929">
        <f ca="1">IFERROR(ROUNDUP(K929*Admin!$AE$4,0),"FKU")</f>
        <v>1220</v>
      </c>
      <c r="V929" t="str">
        <f>IFERROR(ROUNDUP(L929*Avropsmottagare!$G$4,0),"FKU")</f>
        <v>FKU</v>
      </c>
      <c r="W929">
        <f t="shared" si="30"/>
        <v>0</v>
      </c>
    </row>
    <row r="930" spans="1:23" x14ac:dyDescent="0.35">
      <c r="A930" t="s">
        <v>125</v>
      </c>
      <c r="B930" t="s">
        <v>126</v>
      </c>
      <c r="C930" t="s">
        <v>6</v>
      </c>
      <c r="D930" t="s">
        <v>113</v>
      </c>
      <c r="G930" t="s">
        <v>44</v>
      </c>
      <c r="H930">
        <v>770</v>
      </c>
      <c r="I930">
        <v>855</v>
      </c>
      <c r="J930">
        <v>950</v>
      </c>
      <c r="K930">
        <v>1100</v>
      </c>
      <c r="L930" t="s">
        <v>37</v>
      </c>
      <c r="Q930" t="str">
        <f t="shared" si="29"/>
        <v>Knowit Aktiebolag (publ)F4.5 Infrastrukturarkitekt</v>
      </c>
      <c r="R930">
        <f ca="1">IFERROR(ROUNDUP(H930*Admin!$AE$4,0),"FKU")</f>
        <v>854</v>
      </c>
      <c r="S930">
        <f ca="1">IFERROR(ROUNDUP(I930*Admin!$AE$4,0),"FKU")</f>
        <v>948</v>
      </c>
      <c r="T930">
        <f ca="1">IFERROR(ROUNDUP(J930*Admin!$AE$4,0),"FKU")</f>
        <v>1054</v>
      </c>
      <c r="U930">
        <f ca="1">IFERROR(ROUNDUP(K930*Admin!$AE$4,0),"FKU")</f>
        <v>1220</v>
      </c>
      <c r="V930" t="str">
        <f>IFERROR(ROUNDUP(L930*Avropsmottagare!$G$4,0),"FKU")</f>
        <v>FKU</v>
      </c>
      <c r="W930">
        <f t="shared" si="30"/>
        <v>0</v>
      </c>
    </row>
    <row r="931" spans="1:23" x14ac:dyDescent="0.35">
      <c r="A931" t="s">
        <v>125</v>
      </c>
      <c r="B931" t="s">
        <v>126</v>
      </c>
      <c r="C931" t="s">
        <v>6</v>
      </c>
      <c r="D931" t="s">
        <v>114</v>
      </c>
      <c r="G931" t="s">
        <v>14</v>
      </c>
      <c r="H931">
        <v>770</v>
      </c>
      <c r="I931">
        <v>855</v>
      </c>
      <c r="J931">
        <v>950</v>
      </c>
      <c r="K931">
        <v>1100</v>
      </c>
      <c r="L931" t="s">
        <v>37</v>
      </c>
      <c r="Q931" t="str">
        <f t="shared" si="29"/>
        <v>Knowit Aktiebolag (publ)F5.1 Säkerhetsstrateg/Säkerhetsanalytiker</v>
      </c>
      <c r="R931">
        <f ca="1">IFERROR(ROUNDUP(H931*Admin!$AE$4,0),"FKU")</f>
        <v>854</v>
      </c>
      <c r="S931">
        <f ca="1">IFERROR(ROUNDUP(I931*Admin!$AE$4,0),"FKU")</f>
        <v>948</v>
      </c>
      <c r="T931">
        <f ca="1">IFERROR(ROUNDUP(J931*Admin!$AE$4,0),"FKU")</f>
        <v>1054</v>
      </c>
      <c r="U931">
        <f ca="1">IFERROR(ROUNDUP(K931*Admin!$AE$4,0),"FKU")</f>
        <v>1220</v>
      </c>
      <c r="V931" t="str">
        <f>IFERROR(ROUNDUP(L931*Avropsmottagare!$G$4,0),"FKU")</f>
        <v>FKU</v>
      </c>
      <c r="W931">
        <f t="shared" si="30"/>
        <v>0</v>
      </c>
    </row>
    <row r="932" spans="1:23" x14ac:dyDescent="0.35">
      <c r="A932" t="s">
        <v>125</v>
      </c>
      <c r="B932" t="s">
        <v>126</v>
      </c>
      <c r="C932" t="s">
        <v>6</v>
      </c>
      <c r="D932" t="s">
        <v>114</v>
      </c>
      <c r="G932" t="s">
        <v>115</v>
      </c>
      <c r="H932">
        <v>770</v>
      </c>
      <c r="I932">
        <v>855</v>
      </c>
      <c r="J932">
        <v>950</v>
      </c>
      <c r="K932">
        <v>1100</v>
      </c>
      <c r="L932" t="s">
        <v>37</v>
      </c>
      <c r="Q932" t="str">
        <f t="shared" si="29"/>
        <v>Knowit Aktiebolag (publ)F5.2 Risk Manager</v>
      </c>
      <c r="R932">
        <f ca="1">IFERROR(ROUNDUP(H932*Admin!$AE$4,0),"FKU")</f>
        <v>854</v>
      </c>
      <c r="S932">
        <f ca="1">IFERROR(ROUNDUP(I932*Admin!$AE$4,0),"FKU")</f>
        <v>948</v>
      </c>
      <c r="T932">
        <f ca="1">IFERROR(ROUNDUP(J932*Admin!$AE$4,0),"FKU")</f>
        <v>1054</v>
      </c>
      <c r="U932">
        <f ca="1">IFERROR(ROUNDUP(K932*Admin!$AE$4,0),"FKU")</f>
        <v>1220</v>
      </c>
      <c r="V932" t="str">
        <f>IFERROR(ROUNDUP(L932*Avropsmottagare!$G$4,0),"FKU")</f>
        <v>FKU</v>
      </c>
      <c r="W932">
        <f t="shared" si="30"/>
        <v>0</v>
      </c>
    </row>
    <row r="933" spans="1:23" x14ac:dyDescent="0.35">
      <c r="A933" t="s">
        <v>125</v>
      </c>
      <c r="B933" t="s">
        <v>126</v>
      </c>
      <c r="C933" t="s">
        <v>6</v>
      </c>
      <c r="D933" t="s">
        <v>114</v>
      </c>
      <c r="G933" t="s">
        <v>15</v>
      </c>
      <c r="H933">
        <v>770</v>
      </c>
      <c r="I933">
        <v>855</v>
      </c>
      <c r="J933">
        <v>950</v>
      </c>
      <c r="K933">
        <v>1100</v>
      </c>
      <c r="L933" t="s">
        <v>37</v>
      </c>
      <c r="Q933" t="str">
        <f t="shared" si="29"/>
        <v>Knowit Aktiebolag (publ)F5.3 Säkerhetstekniker</v>
      </c>
      <c r="R933">
        <f ca="1">IFERROR(ROUNDUP(H933*Admin!$AE$4,0),"FKU")</f>
        <v>854</v>
      </c>
      <c r="S933">
        <f ca="1">IFERROR(ROUNDUP(I933*Admin!$AE$4,0),"FKU")</f>
        <v>948</v>
      </c>
      <c r="T933">
        <f ca="1">IFERROR(ROUNDUP(J933*Admin!$AE$4,0),"FKU")</f>
        <v>1054</v>
      </c>
      <c r="U933">
        <f ca="1">IFERROR(ROUNDUP(K933*Admin!$AE$4,0),"FKU")</f>
        <v>1220</v>
      </c>
      <c r="V933" t="str">
        <f>IFERROR(ROUNDUP(L933*Avropsmottagare!$G$4,0),"FKU")</f>
        <v>FKU</v>
      </c>
      <c r="W933">
        <f t="shared" si="30"/>
        <v>0</v>
      </c>
    </row>
    <row r="934" spans="1:23" x14ac:dyDescent="0.35">
      <c r="A934" t="s">
        <v>125</v>
      </c>
      <c r="B934" t="s">
        <v>126</v>
      </c>
      <c r="C934" t="s">
        <v>6</v>
      </c>
      <c r="D934" t="s">
        <v>116</v>
      </c>
      <c r="G934" t="s">
        <v>45</v>
      </c>
      <c r="H934">
        <v>729</v>
      </c>
      <c r="I934">
        <v>810</v>
      </c>
      <c r="J934">
        <v>900</v>
      </c>
      <c r="K934">
        <v>950</v>
      </c>
      <c r="L934" t="s">
        <v>37</v>
      </c>
      <c r="Q934" t="str">
        <f t="shared" si="29"/>
        <v>Knowit Aktiebolag (publ)F6.1 Webbstrateg</v>
      </c>
      <c r="R934">
        <f ca="1">IFERROR(ROUNDUP(H934*Admin!$AE$4,0),"FKU")</f>
        <v>809</v>
      </c>
      <c r="S934">
        <f ca="1">IFERROR(ROUNDUP(I934*Admin!$AE$4,0),"FKU")</f>
        <v>899</v>
      </c>
      <c r="T934">
        <f ca="1">IFERROR(ROUNDUP(J934*Admin!$AE$4,0),"FKU")</f>
        <v>998</v>
      </c>
      <c r="U934">
        <f ca="1">IFERROR(ROUNDUP(K934*Admin!$AE$4,0),"FKU")</f>
        <v>1054</v>
      </c>
      <c r="V934" t="str">
        <f>IFERROR(ROUNDUP(L934*Avropsmottagare!$G$4,0),"FKU")</f>
        <v>FKU</v>
      </c>
      <c r="W934">
        <f t="shared" si="30"/>
        <v>0</v>
      </c>
    </row>
    <row r="935" spans="1:23" x14ac:dyDescent="0.35">
      <c r="A935" t="s">
        <v>125</v>
      </c>
      <c r="B935" t="s">
        <v>126</v>
      </c>
      <c r="C935" t="s">
        <v>6</v>
      </c>
      <c r="D935" t="s">
        <v>116</v>
      </c>
      <c r="G935" t="s">
        <v>117</v>
      </c>
      <c r="H935">
        <v>729</v>
      </c>
      <c r="I935">
        <v>810</v>
      </c>
      <c r="J935">
        <v>900</v>
      </c>
      <c r="K935">
        <v>950</v>
      </c>
      <c r="L935" t="s">
        <v>37</v>
      </c>
      <c r="Q935" t="str">
        <f t="shared" si="29"/>
        <v>Knowit Aktiebolag (publ)F6.2 Interaktionsdesigner/Tillgänglighetsexpert</v>
      </c>
      <c r="R935">
        <f ca="1">IFERROR(ROUNDUP(H935*Admin!$AE$4,0),"FKU")</f>
        <v>809</v>
      </c>
      <c r="S935">
        <f ca="1">IFERROR(ROUNDUP(I935*Admin!$AE$4,0),"FKU")</f>
        <v>899</v>
      </c>
      <c r="T935">
        <f ca="1">IFERROR(ROUNDUP(J935*Admin!$AE$4,0),"FKU")</f>
        <v>998</v>
      </c>
      <c r="U935">
        <f ca="1">IFERROR(ROUNDUP(K935*Admin!$AE$4,0),"FKU")</f>
        <v>1054</v>
      </c>
      <c r="V935" t="str">
        <f>IFERROR(ROUNDUP(L935*Avropsmottagare!$G$4,0),"FKU")</f>
        <v>FKU</v>
      </c>
      <c r="W935">
        <f t="shared" si="30"/>
        <v>0</v>
      </c>
    </row>
    <row r="936" spans="1:23" x14ac:dyDescent="0.35">
      <c r="A936" t="s">
        <v>125</v>
      </c>
      <c r="B936" t="s">
        <v>126</v>
      </c>
      <c r="C936" t="s">
        <v>6</v>
      </c>
      <c r="D936" t="s">
        <v>116</v>
      </c>
      <c r="G936" t="s">
        <v>16</v>
      </c>
      <c r="H936">
        <v>729</v>
      </c>
      <c r="I936">
        <v>810</v>
      </c>
      <c r="J936">
        <v>900</v>
      </c>
      <c r="K936">
        <v>950</v>
      </c>
      <c r="L936" t="s">
        <v>37</v>
      </c>
      <c r="Q936" t="str">
        <f t="shared" si="29"/>
        <v>Knowit Aktiebolag (publ)F6.3 Grafisk formgivare</v>
      </c>
      <c r="R936">
        <f ca="1">IFERROR(ROUNDUP(H936*Admin!$AE$4,0),"FKU")</f>
        <v>809</v>
      </c>
      <c r="S936">
        <f ca="1">IFERROR(ROUNDUP(I936*Admin!$AE$4,0),"FKU")</f>
        <v>899</v>
      </c>
      <c r="T936">
        <f ca="1">IFERROR(ROUNDUP(J936*Admin!$AE$4,0),"FKU")</f>
        <v>998</v>
      </c>
      <c r="U936">
        <f ca="1">IFERROR(ROUNDUP(K936*Admin!$AE$4,0),"FKU")</f>
        <v>1054</v>
      </c>
      <c r="V936" t="str">
        <f>IFERROR(ROUNDUP(L936*Avropsmottagare!$G$4,0),"FKU")</f>
        <v>FKU</v>
      </c>
      <c r="W936">
        <f t="shared" si="30"/>
        <v>0</v>
      </c>
    </row>
    <row r="937" spans="1:23" x14ac:dyDescent="0.35">
      <c r="A937" t="s">
        <v>125</v>
      </c>
      <c r="B937" t="s">
        <v>126</v>
      </c>
      <c r="C937" t="s">
        <v>6</v>
      </c>
      <c r="D937" t="s">
        <v>46</v>
      </c>
      <c r="G937" t="s">
        <v>47</v>
      </c>
      <c r="H937">
        <v>594</v>
      </c>
      <c r="I937">
        <v>660</v>
      </c>
      <c r="J937">
        <v>700</v>
      </c>
      <c r="K937">
        <v>760</v>
      </c>
      <c r="L937" t="s">
        <v>37</v>
      </c>
      <c r="Q937" t="str">
        <f t="shared" si="29"/>
        <v>Knowit Aktiebolag (publ)F7.1 Teknikstöd – på plats</v>
      </c>
      <c r="R937">
        <f ca="1">IFERROR(ROUNDUP(H937*Admin!$AE$4,0),"FKU")</f>
        <v>659</v>
      </c>
      <c r="S937">
        <f ca="1">IFERROR(ROUNDUP(I937*Admin!$AE$4,0),"FKU")</f>
        <v>732</v>
      </c>
      <c r="T937">
        <f ca="1">IFERROR(ROUNDUP(J937*Admin!$AE$4,0),"FKU")</f>
        <v>777</v>
      </c>
      <c r="U937">
        <f ca="1">IFERROR(ROUNDUP(K937*Admin!$AE$4,0),"FKU")</f>
        <v>843</v>
      </c>
      <c r="V937" t="str">
        <f>IFERROR(ROUNDUP(L937*Avropsmottagare!$G$4,0),"FKU")</f>
        <v>FKU</v>
      </c>
      <c r="W937">
        <f t="shared" si="30"/>
        <v>0</v>
      </c>
    </row>
    <row r="938" spans="1:23" x14ac:dyDescent="0.35">
      <c r="A938" t="s">
        <v>125</v>
      </c>
      <c r="B938" t="s">
        <v>126</v>
      </c>
      <c r="C938" t="s">
        <v>7</v>
      </c>
      <c r="D938" t="s">
        <v>36</v>
      </c>
      <c r="G938" t="s">
        <v>9</v>
      </c>
      <c r="H938">
        <v>810</v>
      </c>
      <c r="I938">
        <v>900</v>
      </c>
      <c r="J938">
        <v>1000</v>
      </c>
      <c r="K938">
        <v>1140</v>
      </c>
      <c r="L938" t="s">
        <v>37</v>
      </c>
      <c r="Q938" t="str">
        <f t="shared" si="29"/>
        <v>Knowit Aktiebolag (publ)G1.1 IT- eller Digitaliseringsstrateg</v>
      </c>
      <c r="R938">
        <f ca="1">IFERROR(ROUNDUP(H938*Admin!$AE$4,0),"FKU")</f>
        <v>899</v>
      </c>
      <c r="S938">
        <f ca="1">IFERROR(ROUNDUP(I938*Admin!$AE$4,0),"FKU")</f>
        <v>998</v>
      </c>
      <c r="T938">
        <f ca="1">IFERROR(ROUNDUP(J938*Admin!$AE$4,0),"FKU")</f>
        <v>1109</v>
      </c>
      <c r="U938">
        <f ca="1">IFERROR(ROUNDUP(K938*Admin!$AE$4,0),"FKU")</f>
        <v>1264</v>
      </c>
      <c r="V938" t="str">
        <f>IFERROR(ROUNDUP(L938*Avropsmottagare!$G$4,0),"FKU")</f>
        <v>FKU</v>
      </c>
      <c r="W938">
        <f t="shared" si="30"/>
        <v>0</v>
      </c>
    </row>
    <row r="939" spans="1:23" x14ac:dyDescent="0.35">
      <c r="A939" t="s">
        <v>125</v>
      </c>
      <c r="B939" t="s">
        <v>126</v>
      </c>
      <c r="C939" t="s">
        <v>7</v>
      </c>
      <c r="D939" t="s">
        <v>36</v>
      </c>
      <c r="G939" t="s">
        <v>106</v>
      </c>
      <c r="H939">
        <v>810</v>
      </c>
      <c r="I939">
        <v>900</v>
      </c>
      <c r="J939">
        <v>1000</v>
      </c>
      <c r="K939">
        <v>1140</v>
      </c>
      <c r="L939" t="s">
        <v>37</v>
      </c>
      <c r="Q939" t="str">
        <f t="shared" si="29"/>
        <v>Knowit Aktiebolag (publ)G1.2 Modelleringsledare/Kravanalytiker</v>
      </c>
      <c r="R939">
        <f ca="1">IFERROR(ROUNDUP(H939*Admin!$AE$4,0),"FKU")</f>
        <v>899</v>
      </c>
      <c r="S939">
        <f ca="1">IFERROR(ROUNDUP(I939*Admin!$AE$4,0),"FKU")</f>
        <v>998</v>
      </c>
      <c r="T939">
        <f ca="1">IFERROR(ROUNDUP(J939*Admin!$AE$4,0),"FKU")</f>
        <v>1109</v>
      </c>
      <c r="U939">
        <f ca="1">IFERROR(ROUNDUP(K939*Admin!$AE$4,0),"FKU")</f>
        <v>1264</v>
      </c>
      <c r="V939" t="str">
        <f>IFERROR(ROUNDUP(L939*Avropsmottagare!$G$4,0),"FKU")</f>
        <v>FKU</v>
      </c>
      <c r="W939">
        <f t="shared" si="30"/>
        <v>0</v>
      </c>
    </row>
    <row r="940" spans="1:23" x14ac:dyDescent="0.35">
      <c r="A940" t="s">
        <v>125</v>
      </c>
      <c r="B940" t="s">
        <v>126</v>
      </c>
      <c r="C940" t="s">
        <v>7</v>
      </c>
      <c r="D940" t="s">
        <v>36</v>
      </c>
      <c r="G940" t="s">
        <v>107</v>
      </c>
      <c r="H940">
        <v>810</v>
      </c>
      <c r="I940">
        <v>900</v>
      </c>
      <c r="J940">
        <v>1000</v>
      </c>
      <c r="K940">
        <v>1140</v>
      </c>
      <c r="L940" t="s">
        <v>37</v>
      </c>
      <c r="Q940" t="str">
        <f t="shared" si="29"/>
        <v>Knowit Aktiebolag (publ)G1.3 Metodstöd</v>
      </c>
      <c r="R940">
        <f ca="1">IFERROR(ROUNDUP(H940*Admin!$AE$4,0),"FKU")</f>
        <v>899</v>
      </c>
      <c r="S940">
        <f ca="1">IFERROR(ROUNDUP(I940*Admin!$AE$4,0),"FKU")</f>
        <v>998</v>
      </c>
      <c r="T940">
        <f ca="1">IFERROR(ROUNDUP(J940*Admin!$AE$4,0),"FKU")</f>
        <v>1109</v>
      </c>
      <c r="U940">
        <f ca="1">IFERROR(ROUNDUP(K940*Admin!$AE$4,0),"FKU")</f>
        <v>1264</v>
      </c>
      <c r="V940" t="str">
        <f>IFERROR(ROUNDUP(L940*Avropsmottagare!$G$4,0),"FKU")</f>
        <v>FKU</v>
      </c>
      <c r="W940">
        <f t="shared" si="30"/>
        <v>0</v>
      </c>
    </row>
    <row r="941" spans="1:23" x14ac:dyDescent="0.35">
      <c r="A941" t="s">
        <v>125</v>
      </c>
      <c r="B941" t="s">
        <v>126</v>
      </c>
      <c r="C941" t="s">
        <v>7</v>
      </c>
      <c r="D941" t="s">
        <v>36</v>
      </c>
      <c r="G941" t="s">
        <v>108</v>
      </c>
      <c r="H941">
        <v>810</v>
      </c>
      <c r="I941">
        <v>900</v>
      </c>
      <c r="J941">
        <v>1000</v>
      </c>
      <c r="K941">
        <v>1140</v>
      </c>
      <c r="L941" t="s">
        <v>37</v>
      </c>
      <c r="Q941" t="str">
        <f t="shared" si="29"/>
        <v>Knowit Aktiebolag (publ)G1.4 Hållbarhetsstrateg inom IT</v>
      </c>
      <c r="R941">
        <f ca="1">IFERROR(ROUNDUP(H941*Admin!$AE$4,0),"FKU")</f>
        <v>899</v>
      </c>
      <c r="S941">
        <f ca="1">IFERROR(ROUNDUP(I941*Admin!$AE$4,0),"FKU")</f>
        <v>998</v>
      </c>
      <c r="T941">
        <f ca="1">IFERROR(ROUNDUP(J941*Admin!$AE$4,0),"FKU")</f>
        <v>1109</v>
      </c>
      <c r="U941">
        <f ca="1">IFERROR(ROUNDUP(K941*Admin!$AE$4,0),"FKU")</f>
        <v>1264</v>
      </c>
      <c r="V941" t="str">
        <f>IFERROR(ROUNDUP(L941*Avropsmottagare!$G$4,0),"FKU")</f>
        <v>FKU</v>
      </c>
      <c r="W941">
        <f t="shared" si="30"/>
        <v>0</v>
      </c>
    </row>
    <row r="942" spans="1:23" x14ac:dyDescent="0.35">
      <c r="A942" t="s">
        <v>125</v>
      </c>
      <c r="B942" t="s">
        <v>126</v>
      </c>
      <c r="C942" t="s">
        <v>7</v>
      </c>
      <c r="D942" t="s">
        <v>38</v>
      </c>
      <c r="G942" t="s">
        <v>10</v>
      </c>
      <c r="H942">
        <v>810</v>
      </c>
      <c r="I942">
        <v>900</v>
      </c>
      <c r="J942">
        <v>1000</v>
      </c>
      <c r="K942">
        <v>1140</v>
      </c>
      <c r="L942" t="s">
        <v>37</v>
      </c>
      <c r="Q942" t="str">
        <f t="shared" si="29"/>
        <v>Knowit Aktiebolag (publ)G2.1 Projektledare</v>
      </c>
      <c r="R942">
        <f ca="1">IFERROR(ROUNDUP(H942*Admin!$AE$4,0),"FKU")</f>
        <v>899</v>
      </c>
      <c r="S942">
        <f ca="1">IFERROR(ROUNDUP(I942*Admin!$AE$4,0),"FKU")</f>
        <v>998</v>
      </c>
      <c r="T942">
        <f ca="1">IFERROR(ROUNDUP(J942*Admin!$AE$4,0),"FKU")</f>
        <v>1109</v>
      </c>
      <c r="U942">
        <f ca="1">IFERROR(ROUNDUP(K942*Admin!$AE$4,0),"FKU")</f>
        <v>1264</v>
      </c>
      <c r="V942" t="str">
        <f>IFERROR(ROUNDUP(L942*Avropsmottagare!$G$4,0),"FKU")</f>
        <v>FKU</v>
      </c>
      <c r="W942">
        <f t="shared" si="30"/>
        <v>0</v>
      </c>
    </row>
    <row r="943" spans="1:23" x14ac:dyDescent="0.35">
      <c r="A943" t="s">
        <v>125</v>
      </c>
      <c r="B943" t="s">
        <v>126</v>
      </c>
      <c r="C943" t="s">
        <v>7</v>
      </c>
      <c r="D943" t="s">
        <v>38</v>
      </c>
      <c r="G943" t="s">
        <v>11</v>
      </c>
      <c r="H943">
        <v>810</v>
      </c>
      <c r="I943">
        <v>900</v>
      </c>
      <c r="J943">
        <v>1000</v>
      </c>
      <c r="K943">
        <v>1140</v>
      </c>
      <c r="L943" t="s">
        <v>37</v>
      </c>
      <c r="Q943" t="str">
        <f t="shared" si="29"/>
        <v>Knowit Aktiebolag (publ)G2.2 Teknisk projektledare</v>
      </c>
      <c r="R943">
        <f ca="1">IFERROR(ROUNDUP(H943*Admin!$AE$4,0),"FKU")</f>
        <v>899</v>
      </c>
      <c r="S943">
        <f ca="1">IFERROR(ROUNDUP(I943*Admin!$AE$4,0),"FKU")</f>
        <v>998</v>
      </c>
      <c r="T943">
        <f ca="1">IFERROR(ROUNDUP(J943*Admin!$AE$4,0),"FKU")</f>
        <v>1109</v>
      </c>
      <c r="U943">
        <f ca="1">IFERROR(ROUNDUP(K943*Admin!$AE$4,0),"FKU")</f>
        <v>1264</v>
      </c>
      <c r="V943" t="str">
        <f>IFERROR(ROUNDUP(L943*Avropsmottagare!$G$4,0),"FKU")</f>
        <v>FKU</v>
      </c>
      <c r="W943">
        <f t="shared" si="30"/>
        <v>0</v>
      </c>
    </row>
    <row r="944" spans="1:23" x14ac:dyDescent="0.35">
      <c r="A944" t="s">
        <v>125</v>
      </c>
      <c r="B944" t="s">
        <v>126</v>
      </c>
      <c r="C944" t="s">
        <v>7</v>
      </c>
      <c r="D944" t="s">
        <v>38</v>
      </c>
      <c r="G944" t="s">
        <v>109</v>
      </c>
      <c r="H944">
        <v>810</v>
      </c>
      <c r="I944">
        <v>900</v>
      </c>
      <c r="J944">
        <v>1000</v>
      </c>
      <c r="K944">
        <v>1140</v>
      </c>
      <c r="L944" t="s">
        <v>37</v>
      </c>
      <c r="Q944" t="str">
        <f t="shared" si="29"/>
        <v>Knowit Aktiebolag (publ)G2.3 Förändringsledare</v>
      </c>
      <c r="R944">
        <f ca="1">IFERROR(ROUNDUP(H944*Admin!$AE$4,0),"FKU")</f>
        <v>899</v>
      </c>
      <c r="S944">
        <f ca="1">IFERROR(ROUNDUP(I944*Admin!$AE$4,0),"FKU")</f>
        <v>998</v>
      </c>
      <c r="T944">
        <f ca="1">IFERROR(ROUNDUP(J944*Admin!$AE$4,0),"FKU")</f>
        <v>1109</v>
      </c>
      <c r="U944">
        <f ca="1">IFERROR(ROUNDUP(K944*Admin!$AE$4,0),"FKU")</f>
        <v>1264</v>
      </c>
      <c r="V944" t="str">
        <f>IFERROR(ROUNDUP(L944*Avropsmottagare!$G$4,0),"FKU")</f>
        <v>FKU</v>
      </c>
      <c r="W944">
        <f t="shared" si="30"/>
        <v>0</v>
      </c>
    </row>
    <row r="945" spans="1:23" x14ac:dyDescent="0.35">
      <c r="A945" t="s">
        <v>125</v>
      </c>
      <c r="B945" t="s">
        <v>126</v>
      </c>
      <c r="C945" t="s">
        <v>7</v>
      </c>
      <c r="D945" t="s">
        <v>38</v>
      </c>
      <c r="G945" t="s">
        <v>110</v>
      </c>
      <c r="H945">
        <v>810</v>
      </c>
      <c r="I945">
        <v>900</v>
      </c>
      <c r="J945">
        <v>1000</v>
      </c>
      <c r="K945">
        <v>1140</v>
      </c>
      <c r="L945" t="s">
        <v>37</v>
      </c>
      <c r="Q945" t="str">
        <f t="shared" si="29"/>
        <v>Knowit Aktiebolag (publ)G2.4 IT-controller/Compliance manager</v>
      </c>
      <c r="R945">
        <f ca="1">IFERROR(ROUNDUP(H945*Admin!$AE$4,0),"FKU")</f>
        <v>899</v>
      </c>
      <c r="S945">
        <f ca="1">IFERROR(ROUNDUP(I945*Admin!$AE$4,0),"FKU")</f>
        <v>998</v>
      </c>
      <c r="T945">
        <f ca="1">IFERROR(ROUNDUP(J945*Admin!$AE$4,0),"FKU")</f>
        <v>1109</v>
      </c>
      <c r="U945">
        <f ca="1">IFERROR(ROUNDUP(K945*Admin!$AE$4,0),"FKU")</f>
        <v>1264</v>
      </c>
      <c r="V945" t="str">
        <f>IFERROR(ROUNDUP(L945*Avropsmottagare!$G$4,0),"FKU")</f>
        <v>FKU</v>
      </c>
      <c r="W945">
        <f t="shared" si="30"/>
        <v>0</v>
      </c>
    </row>
    <row r="946" spans="1:23" x14ac:dyDescent="0.35">
      <c r="A946" t="s">
        <v>125</v>
      </c>
      <c r="B946" t="s">
        <v>126</v>
      </c>
      <c r="C946" t="s">
        <v>7</v>
      </c>
      <c r="D946" t="s">
        <v>39</v>
      </c>
      <c r="G946" t="s">
        <v>111</v>
      </c>
      <c r="H946">
        <v>746</v>
      </c>
      <c r="I946">
        <v>828</v>
      </c>
      <c r="J946">
        <v>920</v>
      </c>
      <c r="K946">
        <v>980</v>
      </c>
      <c r="L946" t="s">
        <v>37</v>
      </c>
      <c r="Q946" t="str">
        <f t="shared" si="29"/>
        <v>Knowit Aktiebolag (publ)G3.1 Systemutvecklare/Systemintegratör</v>
      </c>
      <c r="R946">
        <f ca="1">IFERROR(ROUNDUP(H946*Admin!$AE$4,0),"FKU")</f>
        <v>828</v>
      </c>
      <c r="S946">
        <f ca="1">IFERROR(ROUNDUP(I946*Admin!$AE$4,0),"FKU")</f>
        <v>918</v>
      </c>
      <c r="T946">
        <f ca="1">IFERROR(ROUNDUP(J946*Admin!$AE$4,0),"FKU")</f>
        <v>1020</v>
      </c>
      <c r="U946">
        <f ca="1">IFERROR(ROUNDUP(K946*Admin!$AE$4,0),"FKU")</f>
        <v>1087</v>
      </c>
      <c r="V946" t="str">
        <f>IFERROR(ROUNDUP(L946*Avropsmottagare!$G$4,0),"FKU")</f>
        <v>FKU</v>
      </c>
      <c r="W946">
        <f t="shared" si="30"/>
        <v>0</v>
      </c>
    </row>
    <row r="947" spans="1:23" x14ac:dyDescent="0.35">
      <c r="A947" t="s">
        <v>125</v>
      </c>
      <c r="B947" t="s">
        <v>126</v>
      </c>
      <c r="C947" t="s">
        <v>7</v>
      </c>
      <c r="D947" t="s">
        <v>39</v>
      </c>
      <c r="G947" t="s">
        <v>112</v>
      </c>
      <c r="H947">
        <v>746</v>
      </c>
      <c r="I947">
        <v>828</v>
      </c>
      <c r="J947">
        <v>920</v>
      </c>
      <c r="K947">
        <v>980</v>
      </c>
      <c r="L947" t="s">
        <v>37</v>
      </c>
      <c r="Q947" t="str">
        <f t="shared" si="29"/>
        <v>Knowit Aktiebolag (publ)G3.2 Systemförvaltare</v>
      </c>
      <c r="R947">
        <f ca="1">IFERROR(ROUNDUP(H947*Admin!$AE$4,0),"FKU")</f>
        <v>828</v>
      </c>
      <c r="S947">
        <f ca="1">IFERROR(ROUNDUP(I947*Admin!$AE$4,0),"FKU")</f>
        <v>918</v>
      </c>
      <c r="T947">
        <f ca="1">IFERROR(ROUNDUP(J947*Admin!$AE$4,0),"FKU")</f>
        <v>1020</v>
      </c>
      <c r="U947">
        <f ca="1">IFERROR(ROUNDUP(K947*Admin!$AE$4,0),"FKU")</f>
        <v>1087</v>
      </c>
      <c r="V947" t="str">
        <f>IFERROR(ROUNDUP(L947*Avropsmottagare!$G$4,0),"FKU")</f>
        <v>FKU</v>
      </c>
      <c r="W947">
        <f t="shared" si="30"/>
        <v>0</v>
      </c>
    </row>
    <row r="948" spans="1:23" x14ac:dyDescent="0.35">
      <c r="A948" t="s">
        <v>125</v>
      </c>
      <c r="B948" t="s">
        <v>126</v>
      </c>
      <c r="C948" t="s">
        <v>7</v>
      </c>
      <c r="D948" t="s">
        <v>39</v>
      </c>
      <c r="G948" t="s">
        <v>12</v>
      </c>
      <c r="H948">
        <v>746</v>
      </c>
      <c r="I948">
        <v>828</v>
      </c>
      <c r="J948">
        <v>920</v>
      </c>
      <c r="K948">
        <v>980</v>
      </c>
      <c r="L948" t="s">
        <v>37</v>
      </c>
      <c r="Q948" t="str">
        <f t="shared" si="29"/>
        <v>Knowit Aktiebolag (publ)G3.3 Tekniker</v>
      </c>
      <c r="R948">
        <f ca="1">IFERROR(ROUNDUP(H948*Admin!$AE$4,0),"FKU")</f>
        <v>828</v>
      </c>
      <c r="S948">
        <f ca="1">IFERROR(ROUNDUP(I948*Admin!$AE$4,0),"FKU")</f>
        <v>918</v>
      </c>
      <c r="T948">
        <f ca="1">IFERROR(ROUNDUP(J948*Admin!$AE$4,0),"FKU")</f>
        <v>1020</v>
      </c>
      <c r="U948">
        <f ca="1">IFERROR(ROUNDUP(K948*Admin!$AE$4,0),"FKU")</f>
        <v>1087</v>
      </c>
      <c r="V948" t="str">
        <f>IFERROR(ROUNDUP(L948*Avropsmottagare!$G$4,0),"FKU")</f>
        <v>FKU</v>
      </c>
      <c r="W948">
        <f t="shared" si="30"/>
        <v>0</v>
      </c>
    </row>
    <row r="949" spans="1:23" x14ac:dyDescent="0.35">
      <c r="A949" t="s">
        <v>125</v>
      </c>
      <c r="B949" t="s">
        <v>126</v>
      </c>
      <c r="C949" t="s">
        <v>7</v>
      </c>
      <c r="D949" t="s">
        <v>39</v>
      </c>
      <c r="G949" t="s">
        <v>13</v>
      </c>
      <c r="H949">
        <v>746</v>
      </c>
      <c r="I949">
        <v>828</v>
      </c>
      <c r="J949">
        <v>920</v>
      </c>
      <c r="K949">
        <v>980</v>
      </c>
      <c r="L949" t="s">
        <v>37</v>
      </c>
      <c r="Q949" t="str">
        <f t="shared" si="29"/>
        <v>Knowit Aktiebolag (publ)G3.4 Testare</v>
      </c>
      <c r="R949">
        <f ca="1">IFERROR(ROUNDUP(H949*Admin!$AE$4,0),"FKU")</f>
        <v>828</v>
      </c>
      <c r="S949">
        <f ca="1">IFERROR(ROUNDUP(I949*Admin!$AE$4,0),"FKU")</f>
        <v>918</v>
      </c>
      <c r="T949">
        <f ca="1">IFERROR(ROUNDUP(J949*Admin!$AE$4,0),"FKU")</f>
        <v>1020</v>
      </c>
      <c r="U949">
        <f ca="1">IFERROR(ROUNDUP(K949*Admin!$AE$4,0),"FKU")</f>
        <v>1087</v>
      </c>
      <c r="V949" t="str">
        <f>IFERROR(ROUNDUP(L949*Avropsmottagare!$G$4,0),"FKU")</f>
        <v>FKU</v>
      </c>
      <c r="W949">
        <f t="shared" si="30"/>
        <v>0</v>
      </c>
    </row>
    <row r="950" spans="1:23" x14ac:dyDescent="0.35">
      <c r="A950" t="s">
        <v>125</v>
      </c>
      <c r="B950" t="s">
        <v>126</v>
      </c>
      <c r="C950" t="s">
        <v>7</v>
      </c>
      <c r="D950" t="s">
        <v>113</v>
      </c>
      <c r="G950" t="s">
        <v>40</v>
      </c>
      <c r="H950">
        <v>810</v>
      </c>
      <c r="I950">
        <v>900</v>
      </c>
      <c r="J950">
        <v>1000</v>
      </c>
      <c r="K950">
        <v>1140</v>
      </c>
      <c r="L950" t="s">
        <v>37</v>
      </c>
      <c r="Q950" t="str">
        <f t="shared" si="29"/>
        <v>Knowit Aktiebolag (publ)G4.1 Enterprisearkitekt</v>
      </c>
      <c r="R950">
        <f ca="1">IFERROR(ROUNDUP(H950*Admin!$AE$4,0),"FKU")</f>
        <v>899</v>
      </c>
      <c r="S950">
        <f ca="1">IFERROR(ROUNDUP(I950*Admin!$AE$4,0),"FKU")</f>
        <v>998</v>
      </c>
      <c r="T950">
        <f ca="1">IFERROR(ROUNDUP(J950*Admin!$AE$4,0),"FKU")</f>
        <v>1109</v>
      </c>
      <c r="U950">
        <f ca="1">IFERROR(ROUNDUP(K950*Admin!$AE$4,0),"FKU")</f>
        <v>1264</v>
      </c>
      <c r="V950" t="str">
        <f>IFERROR(ROUNDUP(L950*Avropsmottagare!$G$4,0),"FKU")</f>
        <v>FKU</v>
      </c>
      <c r="W950">
        <f t="shared" si="30"/>
        <v>0</v>
      </c>
    </row>
    <row r="951" spans="1:23" x14ac:dyDescent="0.35">
      <c r="A951" t="s">
        <v>125</v>
      </c>
      <c r="B951" t="s">
        <v>126</v>
      </c>
      <c r="C951" t="s">
        <v>7</v>
      </c>
      <c r="D951" t="s">
        <v>113</v>
      </c>
      <c r="G951" t="s">
        <v>41</v>
      </c>
      <c r="H951">
        <v>810</v>
      </c>
      <c r="I951">
        <v>900</v>
      </c>
      <c r="J951">
        <v>1000</v>
      </c>
      <c r="K951">
        <v>1140</v>
      </c>
      <c r="L951" t="s">
        <v>37</v>
      </c>
      <c r="Q951" t="str">
        <f t="shared" si="29"/>
        <v>Knowit Aktiebolag (publ)G4.2 Verksamhetsarkitekt</v>
      </c>
      <c r="R951">
        <f ca="1">IFERROR(ROUNDUP(H951*Admin!$AE$4,0),"FKU")</f>
        <v>899</v>
      </c>
      <c r="S951">
        <f ca="1">IFERROR(ROUNDUP(I951*Admin!$AE$4,0),"FKU")</f>
        <v>998</v>
      </c>
      <c r="T951">
        <f ca="1">IFERROR(ROUNDUP(J951*Admin!$AE$4,0),"FKU")</f>
        <v>1109</v>
      </c>
      <c r="U951">
        <f ca="1">IFERROR(ROUNDUP(K951*Admin!$AE$4,0),"FKU")</f>
        <v>1264</v>
      </c>
      <c r="V951" t="str">
        <f>IFERROR(ROUNDUP(L951*Avropsmottagare!$G$4,0),"FKU")</f>
        <v>FKU</v>
      </c>
      <c r="W951">
        <f t="shared" si="30"/>
        <v>0</v>
      </c>
    </row>
    <row r="952" spans="1:23" x14ac:dyDescent="0.35">
      <c r="A952" t="s">
        <v>125</v>
      </c>
      <c r="B952" t="s">
        <v>126</v>
      </c>
      <c r="C952" t="s">
        <v>7</v>
      </c>
      <c r="D952" t="s">
        <v>113</v>
      </c>
      <c r="G952" t="s">
        <v>42</v>
      </c>
      <c r="H952">
        <v>810</v>
      </c>
      <c r="I952">
        <v>900</v>
      </c>
      <c r="J952">
        <v>1000</v>
      </c>
      <c r="K952">
        <v>1140</v>
      </c>
      <c r="L952" t="s">
        <v>37</v>
      </c>
      <c r="Q952" t="str">
        <f t="shared" si="29"/>
        <v>Knowit Aktiebolag (publ)G4.3 Lösningsarkitekt</v>
      </c>
      <c r="R952">
        <f ca="1">IFERROR(ROUNDUP(H952*Admin!$AE$4,0),"FKU")</f>
        <v>899</v>
      </c>
      <c r="S952">
        <f ca="1">IFERROR(ROUNDUP(I952*Admin!$AE$4,0),"FKU")</f>
        <v>998</v>
      </c>
      <c r="T952">
        <f ca="1">IFERROR(ROUNDUP(J952*Admin!$AE$4,0),"FKU")</f>
        <v>1109</v>
      </c>
      <c r="U952">
        <f ca="1">IFERROR(ROUNDUP(K952*Admin!$AE$4,0),"FKU")</f>
        <v>1264</v>
      </c>
      <c r="V952" t="str">
        <f>IFERROR(ROUNDUP(L952*Avropsmottagare!$G$4,0),"FKU")</f>
        <v>FKU</v>
      </c>
      <c r="W952">
        <f t="shared" si="30"/>
        <v>0</v>
      </c>
    </row>
    <row r="953" spans="1:23" x14ac:dyDescent="0.35">
      <c r="A953" t="s">
        <v>125</v>
      </c>
      <c r="B953" t="s">
        <v>126</v>
      </c>
      <c r="C953" t="s">
        <v>7</v>
      </c>
      <c r="D953" t="s">
        <v>113</v>
      </c>
      <c r="G953" t="s">
        <v>43</v>
      </c>
      <c r="H953">
        <v>810</v>
      </c>
      <c r="I953">
        <v>900</v>
      </c>
      <c r="J953">
        <v>1000</v>
      </c>
      <c r="K953">
        <v>1140</v>
      </c>
      <c r="L953" t="s">
        <v>37</v>
      </c>
      <c r="Q953" t="str">
        <f t="shared" si="29"/>
        <v>Knowit Aktiebolag (publ)G4.4 Mjukvaruarkitekt</v>
      </c>
      <c r="R953">
        <f ca="1">IFERROR(ROUNDUP(H953*Admin!$AE$4,0),"FKU")</f>
        <v>899</v>
      </c>
      <c r="S953">
        <f ca="1">IFERROR(ROUNDUP(I953*Admin!$AE$4,0),"FKU")</f>
        <v>998</v>
      </c>
      <c r="T953">
        <f ca="1">IFERROR(ROUNDUP(J953*Admin!$AE$4,0),"FKU")</f>
        <v>1109</v>
      </c>
      <c r="U953">
        <f ca="1">IFERROR(ROUNDUP(K953*Admin!$AE$4,0),"FKU")</f>
        <v>1264</v>
      </c>
      <c r="V953" t="str">
        <f>IFERROR(ROUNDUP(L953*Avropsmottagare!$G$4,0),"FKU")</f>
        <v>FKU</v>
      </c>
      <c r="W953">
        <f t="shared" si="30"/>
        <v>0</v>
      </c>
    </row>
    <row r="954" spans="1:23" x14ac:dyDescent="0.35">
      <c r="A954" t="s">
        <v>125</v>
      </c>
      <c r="B954" t="s">
        <v>126</v>
      </c>
      <c r="C954" t="s">
        <v>7</v>
      </c>
      <c r="D954" t="s">
        <v>113</v>
      </c>
      <c r="G954" t="s">
        <v>44</v>
      </c>
      <c r="H954">
        <v>810</v>
      </c>
      <c r="I954">
        <v>900</v>
      </c>
      <c r="J954">
        <v>1000</v>
      </c>
      <c r="K954">
        <v>1140</v>
      </c>
      <c r="L954" t="s">
        <v>37</v>
      </c>
      <c r="Q954" t="str">
        <f t="shared" si="29"/>
        <v>Knowit Aktiebolag (publ)G4.5 Infrastrukturarkitekt</v>
      </c>
      <c r="R954">
        <f ca="1">IFERROR(ROUNDUP(H954*Admin!$AE$4,0),"FKU")</f>
        <v>899</v>
      </c>
      <c r="S954">
        <f ca="1">IFERROR(ROUNDUP(I954*Admin!$AE$4,0),"FKU")</f>
        <v>998</v>
      </c>
      <c r="T954">
        <f ca="1">IFERROR(ROUNDUP(J954*Admin!$AE$4,0),"FKU")</f>
        <v>1109</v>
      </c>
      <c r="U954">
        <f ca="1">IFERROR(ROUNDUP(K954*Admin!$AE$4,0),"FKU")</f>
        <v>1264</v>
      </c>
      <c r="V954" t="str">
        <f>IFERROR(ROUNDUP(L954*Avropsmottagare!$G$4,0),"FKU")</f>
        <v>FKU</v>
      </c>
      <c r="W954">
        <f t="shared" si="30"/>
        <v>0</v>
      </c>
    </row>
    <row r="955" spans="1:23" x14ac:dyDescent="0.35">
      <c r="A955" t="s">
        <v>125</v>
      </c>
      <c r="B955" t="s">
        <v>126</v>
      </c>
      <c r="C955" t="s">
        <v>7</v>
      </c>
      <c r="D955" t="s">
        <v>114</v>
      </c>
      <c r="G955" t="s">
        <v>14</v>
      </c>
      <c r="H955">
        <v>810</v>
      </c>
      <c r="I955">
        <v>900</v>
      </c>
      <c r="J955">
        <v>1000</v>
      </c>
      <c r="K955">
        <v>1140</v>
      </c>
      <c r="L955" t="s">
        <v>37</v>
      </c>
      <c r="Q955" t="str">
        <f t="shared" si="29"/>
        <v>Knowit Aktiebolag (publ)G5.1 Säkerhetsstrateg/Säkerhetsanalytiker</v>
      </c>
      <c r="R955">
        <f ca="1">IFERROR(ROUNDUP(H955*Admin!$AE$4,0),"FKU")</f>
        <v>899</v>
      </c>
      <c r="S955">
        <f ca="1">IFERROR(ROUNDUP(I955*Admin!$AE$4,0),"FKU")</f>
        <v>998</v>
      </c>
      <c r="T955">
        <f ca="1">IFERROR(ROUNDUP(J955*Admin!$AE$4,0),"FKU")</f>
        <v>1109</v>
      </c>
      <c r="U955">
        <f ca="1">IFERROR(ROUNDUP(K955*Admin!$AE$4,0),"FKU")</f>
        <v>1264</v>
      </c>
      <c r="V955" t="str">
        <f>IFERROR(ROUNDUP(L955*Avropsmottagare!$G$4,0),"FKU")</f>
        <v>FKU</v>
      </c>
      <c r="W955">
        <f t="shared" si="30"/>
        <v>0</v>
      </c>
    </row>
    <row r="956" spans="1:23" x14ac:dyDescent="0.35">
      <c r="A956" t="s">
        <v>125</v>
      </c>
      <c r="B956" t="s">
        <v>126</v>
      </c>
      <c r="C956" t="s">
        <v>7</v>
      </c>
      <c r="D956" t="s">
        <v>114</v>
      </c>
      <c r="G956" t="s">
        <v>115</v>
      </c>
      <c r="H956">
        <v>810</v>
      </c>
      <c r="I956">
        <v>900</v>
      </c>
      <c r="J956">
        <v>1000</v>
      </c>
      <c r="K956">
        <v>1140</v>
      </c>
      <c r="L956" t="s">
        <v>37</v>
      </c>
      <c r="Q956" t="str">
        <f t="shared" si="29"/>
        <v>Knowit Aktiebolag (publ)G5.2 Risk Manager</v>
      </c>
      <c r="R956">
        <f ca="1">IFERROR(ROUNDUP(H956*Admin!$AE$4,0),"FKU")</f>
        <v>899</v>
      </c>
      <c r="S956">
        <f ca="1">IFERROR(ROUNDUP(I956*Admin!$AE$4,0),"FKU")</f>
        <v>998</v>
      </c>
      <c r="T956">
        <f ca="1">IFERROR(ROUNDUP(J956*Admin!$AE$4,0),"FKU")</f>
        <v>1109</v>
      </c>
      <c r="U956">
        <f ca="1">IFERROR(ROUNDUP(K956*Admin!$AE$4,0),"FKU")</f>
        <v>1264</v>
      </c>
      <c r="V956" t="str">
        <f>IFERROR(ROUNDUP(L956*Avropsmottagare!$G$4,0),"FKU")</f>
        <v>FKU</v>
      </c>
      <c r="W956">
        <f t="shared" si="30"/>
        <v>0</v>
      </c>
    </row>
    <row r="957" spans="1:23" x14ac:dyDescent="0.35">
      <c r="A957" t="s">
        <v>125</v>
      </c>
      <c r="B957" t="s">
        <v>126</v>
      </c>
      <c r="C957" t="s">
        <v>7</v>
      </c>
      <c r="D957" t="s">
        <v>114</v>
      </c>
      <c r="G957" t="s">
        <v>15</v>
      </c>
      <c r="H957">
        <v>810</v>
      </c>
      <c r="I957">
        <v>900</v>
      </c>
      <c r="J957">
        <v>1000</v>
      </c>
      <c r="K957">
        <v>1140</v>
      </c>
      <c r="L957" t="s">
        <v>37</v>
      </c>
      <c r="Q957" t="str">
        <f t="shared" si="29"/>
        <v>Knowit Aktiebolag (publ)G5.3 Säkerhetstekniker</v>
      </c>
      <c r="R957">
        <f ca="1">IFERROR(ROUNDUP(H957*Admin!$AE$4,0),"FKU")</f>
        <v>899</v>
      </c>
      <c r="S957">
        <f ca="1">IFERROR(ROUNDUP(I957*Admin!$AE$4,0),"FKU")</f>
        <v>998</v>
      </c>
      <c r="T957">
        <f ca="1">IFERROR(ROUNDUP(J957*Admin!$AE$4,0),"FKU")</f>
        <v>1109</v>
      </c>
      <c r="U957">
        <f ca="1">IFERROR(ROUNDUP(K957*Admin!$AE$4,0),"FKU")</f>
        <v>1264</v>
      </c>
      <c r="V957" t="str">
        <f>IFERROR(ROUNDUP(L957*Avropsmottagare!$G$4,0),"FKU")</f>
        <v>FKU</v>
      </c>
      <c r="W957">
        <f t="shared" si="30"/>
        <v>0</v>
      </c>
    </row>
    <row r="958" spans="1:23" x14ac:dyDescent="0.35">
      <c r="A958" t="s">
        <v>125</v>
      </c>
      <c r="B958" t="s">
        <v>126</v>
      </c>
      <c r="C958" t="s">
        <v>7</v>
      </c>
      <c r="D958" t="s">
        <v>116</v>
      </c>
      <c r="G958" t="s">
        <v>45</v>
      </c>
      <c r="H958">
        <v>746</v>
      </c>
      <c r="I958">
        <v>828</v>
      </c>
      <c r="J958">
        <v>920</v>
      </c>
      <c r="K958">
        <v>980</v>
      </c>
      <c r="L958" t="s">
        <v>37</v>
      </c>
      <c r="Q958" t="str">
        <f t="shared" si="29"/>
        <v>Knowit Aktiebolag (publ)G6.1 Webbstrateg</v>
      </c>
      <c r="R958">
        <f ca="1">IFERROR(ROUNDUP(H958*Admin!$AE$4,0),"FKU")</f>
        <v>828</v>
      </c>
      <c r="S958">
        <f ca="1">IFERROR(ROUNDUP(I958*Admin!$AE$4,0),"FKU")</f>
        <v>918</v>
      </c>
      <c r="T958">
        <f ca="1">IFERROR(ROUNDUP(J958*Admin!$AE$4,0),"FKU")</f>
        <v>1020</v>
      </c>
      <c r="U958">
        <f ca="1">IFERROR(ROUNDUP(K958*Admin!$AE$4,0),"FKU")</f>
        <v>1087</v>
      </c>
      <c r="V958" t="str">
        <f>IFERROR(ROUNDUP(L958*Avropsmottagare!$G$4,0),"FKU")</f>
        <v>FKU</v>
      </c>
      <c r="W958">
        <f t="shared" si="30"/>
        <v>0</v>
      </c>
    </row>
    <row r="959" spans="1:23" x14ac:dyDescent="0.35">
      <c r="A959" t="s">
        <v>125</v>
      </c>
      <c r="B959" t="s">
        <v>126</v>
      </c>
      <c r="C959" t="s">
        <v>7</v>
      </c>
      <c r="D959" t="s">
        <v>116</v>
      </c>
      <c r="G959" t="s">
        <v>117</v>
      </c>
      <c r="H959">
        <v>746</v>
      </c>
      <c r="I959">
        <v>828</v>
      </c>
      <c r="J959">
        <v>920</v>
      </c>
      <c r="K959">
        <v>980</v>
      </c>
      <c r="L959" t="s">
        <v>37</v>
      </c>
      <c r="Q959" t="str">
        <f t="shared" si="29"/>
        <v>Knowit Aktiebolag (publ)G6.2 Interaktionsdesigner/Tillgänglighetsexpert</v>
      </c>
      <c r="R959">
        <f ca="1">IFERROR(ROUNDUP(H959*Admin!$AE$4,0),"FKU")</f>
        <v>828</v>
      </c>
      <c r="S959">
        <f ca="1">IFERROR(ROUNDUP(I959*Admin!$AE$4,0),"FKU")</f>
        <v>918</v>
      </c>
      <c r="T959">
        <f ca="1">IFERROR(ROUNDUP(J959*Admin!$AE$4,0),"FKU")</f>
        <v>1020</v>
      </c>
      <c r="U959">
        <f ca="1">IFERROR(ROUNDUP(K959*Admin!$AE$4,0),"FKU")</f>
        <v>1087</v>
      </c>
      <c r="V959" t="str">
        <f>IFERROR(ROUNDUP(L959*Avropsmottagare!$G$4,0),"FKU")</f>
        <v>FKU</v>
      </c>
      <c r="W959">
        <f t="shared" si="30"/>
        <v>0</v>
      </c>
    </row>
    <row r="960" spans="1:23" x14ac:dyDescent="0.35">
      <c r="A960" t="s">
        <v>125</v>
      </c>
      <c r="B960" t="s">
        <v>126</v>
      </c>
      <c r="C960" t="s">
        <v>7</v>
      </c>
      <c r="D960" t="s">
        <v>116</v>
      </c>
      <c r="G960" t="s">
        <v>16</v>
      </c>
      <c r="H960">
        <v>746</v>
      </c>
      <c r="I960">
        <v>828</v>
      </c>
      <c r="J960">
        <v>920</v>
      </c>
      <c r="K960">
        <v>980</v>
      </c>
      <c r="L960" t="s">
        <v>37</v>
      </c>
      <c r="Q960" t="str">
        <f t="shared" si="29"/>
        <v>Knowit Aktiebolag (publ)G6.3 Grafisk formgivare</v>
      </c>
      <c r="R960">
        <f ca="1">IFERROR(ROUNDUP(H960*Admin!$AE$4,0),"FKU")</f>
        <v>828</v>
      </c>
      <c r="S960">
        <f ca="1">IFERROR(ROUNDUP(I960*Admin!$AE$4,0),"FKU")</f>
        <v>918</v>
      </c>
      <c r="T960">
        <f ca="1">IFERROR(ROUNDUP(J960*Admin!$AE$4,0),"FKU")</f>
        <v>1020</v>
      </c>
      <c r="U960">
        <f ca="1">IFERROR(ROUNDUP(K960*Admin!$AE$4,0),"FKU")</f>
        <v>1087</v>
      </c>
      <c r="V960" t="str">
        <f>IFERROR(ROUNDUP(L960*Avropsmottagare!$G$4,0),"FKU")</f>
        <v>FKU</v>
      </c>
      <c r="W960">
        <f t="shared" si="30"/>
        <v>0</v>
      </c>
    </row>
    <row r="961" spans="1:23" x14ac:dyDescent="0.35">
      <c r="A961" t="s">
        <v>125</v>
      </c>
      <c r="B961" t="s">
        <v>126</v>
      </c>
      <c r="C961" t="s">
        <v>7</v>
      </c>
      <c r="D961" t="s">
        <v>46</v>
      </c>
      <c r="G961" t="s">
        <v>47</v>
      </c>
      <c r="H961">
        <v>603</v>
      </c>
      <c r="I961">
        <v>670</v>
      </c>
      <c r="J961">
        <v>730</v>
      </c>
      <c r="K961">
        <v>810</v>
      </c>
      <c r="L961" t="s">
        <v>37</v>
      </c>
      <c r="Q961" t="str">
        <f t="shared" si="29"/>
        <v>Knowit Aktiebolag (publ)G7.1 Teknikstöd – på plats</v>
      </c>
      <c r="R961">
        <f ca="1">IFERROR(ROUNDUP(H961*Admin!$AE$4,0),"FKU")</f>
        <v>669</v>
      </c>
      <c r="S961">
        <f ca="1">IFERROR(ROUNDUP(I961*Admin!$AE$4,0),"FKU")</f>
        <v>743</v>
      </c>
      <c r="T961">
        <f ca="1">IFERROR(ROUNDUP(J961*Admin!$AE$4,0),"FKU")</f>
        <v>810</v>
      </c>
      <c r="U961">
        <f ca="1">IFERROR(ROUNDUP(K961*Admin!$AE$4,0),"FKU")</f>
        <v>899</v>
      </c>
      <c r="V961" t="str">
        <f>IFERROR(ROUNDUP(L961*Avropsmottagare!$G$4,0),"FKU")</f>
        <v>FKU</v>
      </c>
      <c r="W961">
        <f t="shared" si="30"/>
        <v>0</v>
      </c>
    </row>
    <row r="962" spans="1:23" x14ac:dyDescent="0.35">
      <c r="A962" t="s">
        <v>127</v>
      </c>
      <c r="B962" t="s">
        <v>128</v>
      </c>
      <c r="C962" t="s">
        <v>3</v>
      </c>
      <c r="D962" t="s">
        <v>36</v>
      </c>
      <c r="G962" t="s">
        <v>9</v>
      </c>
      <c r="H962">
        <v>742</v>
      </c>
      <c r="I962">
        <v>824</v>
      </c>
      <c r="J962">
        <v>915</v>
      </c>
      <c r="K962">
        <v>1065</v>
      </c>
      <c r="L962" t="s">
        <v>37</v>
      </c>
      <c r="Q962" t="str">
        <f t="shared" si="29"/>
        <v>Nexer ABC1.1 IT- eller Digitaliseringsstrateg</v>
      </c>
      <c r="R962">
        <f ca="1">IFERROR(ROUNDUP(H962*Admin!$AE$4,0),"FKU")</f>
        <v>823</v>
      </c>
      <c r="S962">
        <f ca="1">IFERROR(ROUNDUP(I962*Admin!$AE$4,0),"FKU")</f>
        <v>914</v>
      </c>
      <c r="T962">
        <f ca="1">IFERROR(ROUNDUP(J962*Admin!$AE$4,0),"FKU")</f>
        <v>1015</v>
      </c>
      <c r="U962">
        <f ca="1">IFERROR(ROUNDUP(K962*Admin!$AE$4,0),"FKU")</f>
        <v>1181</v>
      </c>
      <c r="V962" t="str">
        <f>IFERROR(ROUNDUP(L962*Avropsmottagare!$G$4,0),"FKU")</f>
        <v>FKU</v>
      </c>
      <c r="W962">
        <f t="shared" si="30"/>
        <v>0</v>
      </c>
    </row>
    <row r="963" spans="1:23" x14ac:dyDescent="0.35">
      <c r="A963" t="s">
        <v>127</v>
      </c>
      <c r="B963" t="s">
        <v>128</v>
      </c>
      <c r="C963" t="s">
        <v>3</v>
      </c>
      <c r="D963" t="s">
        <v>36</v>
      </c>
      <c r="G963" t="s">
        <v>106</v>
      </c>
      <c r="H963">
        <v>742</v>
      </c>
      <c r="I963">
        <v>824</v>
      </c>
      <c r="J963">
        <v>915</v>
      </c>
      <c r="K963">
        <v>1065</v>
      </c>
      <c r="L963" t="s">
        <v>37</v>
      </c>
      <c r="Q963" t="str">
        <f t="shared" ref="Q963:Q1026" si="31">$A963&amp;$C963&amp;$G963</f>
        <v>Nexer ABC1.2 Modelleringsledare/Kravanalytiker</v>
      </c>
      <c r="R963">
        <f ca="1">IFERROR(ROUNDUP(H963*Admin!$AE$4,0),"FKU")</f>
        <v>823</v>
      </c>
      <c r="S963">
        <f ca="1">IFERROR(ROUNDUP(I963*Admin!$AE$4,0),"FKU")</f>
        <v>914</v>
      </c>
      <c r="T963">
        <f ca="1">IFERROR(ROUNDUP(J963*Admin!$AE$4,0),"FKU")</f>
        <v>1015</v>
      </c>
      <c r="U963">
        <f ca="1">IFERROR(ROUNDUP(K963*Admin!$AE$4,0),"FKU")</f>
        <v>1181</v>
      </c>
      <c r="V963" t="str">
        <f>IFERROR(ROUNDUP(L963*Avropsmottagare!$G$4,0),"FKU")</f>
        <v>FKU</v>
      </c>
      <c r="W963">
        <f t="shared" ref="W963:W1026" si="32">M963/1000000</f>
        <v>0</v>
      </c>
    </row>
    <row r="964" spans="1:23" x14ac:dyDescent="0.35">
      <c r="A964" t="s">
        <v>127</v>
      </c>
      <c r="B964" t="s">
        <v>128</v>
      </c>
      <c r="C964" t="s">
        <v>3</v>
      </c>
      <c r="D964" t="s">
        <v>36</v>
      </c>
      <c r="G964" t="s">
        <v>107</v>
      </c>
      <c r="H964">
        <v>742</v>
      </c>
      <c r="I964">
        <v>824</v>
      </c>
      <c r="J964">
        <v>915</v>
      </c>
      <c r="K964">
        <v>1065</v>
      </c>
      <c r="L964" t="s">
        <v>37</v>
      </c>
      <c r="Q964" t="str">
        <f t="shared" si="31"/>
        <v>Nexer ABC1.3 Metodstöd</v>
      </c>
      <c r="R964">
        <f ca="1">IFERROR(ROUNDUP(H964*Admin!$AE$4,0),"FKU")</f>
        <v>823</v>
      </c>
      <c r="S964">
        <f ca="1">IFERROR(ROUNDUP(I964*Admin!$AE$4,0),"FKU")</f>
        <v>914</v>
      </c>
      <c r="T964">
        <f ca="1">IFERROR(ROUNDUP(J964*Admin!$AE$4,0),"FKU")</f>
        <v>1015</v>
      </c>
      <c r="U964">
        <f ca="1">IFERROR(ROUNDUP(K964*Admin!$AE$4,0),"FKU")</f>
        <v>1181</v>
      </c>
      <c r="V964" t="str">
        <f>IFERROR(ROUNDUP(L964*Avropsmottagare!$G$4,0),"FKU")</f>
        <v>FKU</v>
      </c>
      <c r="W964">
        <f t="shared" si="32"/>
        <v>0</v>
      </c>
    </row>
    <row r="965" spans="1:23" x14ac:dyDescent="0.35">
      <c r="A965" t="s">
        <v>127</v>
      </c>
      <c r="B965" t="s">
        <v>128</v>
      </c>
      <c r="C965" t="s">
        <v>3</v>
      </c>
      <c r="D965" t="s">
        <v>36</v>
      </c>
      <c r="G965" t="s">
        <v>108</v>
      </c>
      <c r="H965">
        <v>742</v>
      </c>
      <c r="I965">
        <v>824</v>
      </c>
      <c r="J965">
        <v>915</v>
      </c>
      <c r="K965">
        <v>1065</v>
      </c>
      <c r="L965" t="s">
        <v>37</v>
      </c>
      <c r="Q965" t="str">
        <f t="shared" si="31"/>
        <v>Nexer ABC1.4 Hållbarhetsstrateg inom IT</v>
      </c>
      <c r="R965">
        <f ca="1">IFERROR(ROUNDUP(H965*Admin!$AE$4,0),"FKU")</f>
        <v>823</v>
      </c>
      <c r="S965">
        <f ca="1">IFERROR(ROUNDUP(I965*Admin!$AE$4,0),"FKU")</f>
        <v>914</v>
      </c>
      <c r="T965">
        <f ca="1">IFERROR(ROUNDUP(J965*Admin!$AE$4,0),"FKU")</f>
        <v>1015</v>
      </c>
      <c r="U965">
        <f ca="1">IFERROR(ROUNDUP(K965*Admin!$AE$4,0),"FKU")</f>
        <v>1181</v>
      </c>
      <c r="V965" t="str">
        <f>IFERROR(ROUNDUP(L965*Avropsmottagare!$G$4,0),"FKU")</f>
        <v>FKU</v>
      </c>
      <c r="W965">
        <f t="shared" si="32"/>
        <v>0</v>
      </c>
    </row>
    <row r="966" spans="1:23" x14ac:dyDescent="0.35">
      <c r="A966" t="s">
        <v>127</v>
      </c>
      <c r="B966" t="s">
        <v>128</v>
      </c>
      <c r="C966" t="s">
        <v>3</v>
      </c>
      <c r="D966" t="s">
        <v>38</v>
      </c>
      <c r="G966" t="s">
        <v>10</v>
      </c>
      <c r="H966">
        <v>742</v>
      </c>
      <c r="I966">
        <v>824</v>
      </c>
      <c r="J966">
        <v>915</v>
      </c>
      <c r="K966">
        <v>1065</v>
      </c>
      <c r="L966" t="s">
        <v>37</v>
      </c>
      <c r="Q966" t="str">
        <f t="shared" si="31"/>
        <v>Nexer ABC2.1 Projektledare</v>
      </c>
      <c r="R966">
        <f ca="1">IFERROR(ROUNDUP(H966*Admin!$AE$4,0),"FKU")</f>
        <v>823</v>
      </c>
      <c r="S966">
        <f ca="1">IFERROR(ROUNDUP(I966*Admin!$AE$4,0),"FKU")</f>
        <v>914</v>
      </c>
      <c r="T966">
        <f ca="1">IFERROR(ROUNDUP(J966*Admin!$AE$4,0),"FKU")</f>
        <v>1015</v>
      </c>
      <c r="U966">
        <f ca="1">IFERROR(ROUNDUP(K966*Admin!$AE$4,0),"FKU")</f>
        <v>1181</v>
      </c>
      <c r="V966" t="str">
        <f>IFERROR(ROUNDUP(L966*Avropsmottagare!$G$4,0),"FKU")</f>
        <v>FKU</v>
      </c>
      <c r="W966">
        <f t="shared" si="32"/>
        <v>0</v>
      </c>
    </row>
    <row r="967" spans="1:23" x14ac:dyDescent="0.35">
      <c r="A967" t="s">
        <v>127</v>
      </c>
      <c r="B967" t="s">
        <v>128</v>
      </c>
      <c r="C967" t="s">
        <v>3</v>
      </c>
      <c r="D967" t="s">
        <v>38</v>
      </c>
      <c r="G967" t="s">
        <v>11</v>
      </c>
      <c r="H967">
        <v>742</v>
      </c>
      <c r="I967">
        <v>824</v>
      </c>
      <c r="J967">
        <v>915</v>
      </c>
      <c r="K967">
        <v>1065</v>
      </c>
      <c r="L967" t="s">
        <v>37</v>
      </c>
      <c r="Q967" t="str">
        <f t="shared" si="31"/>
        <v>Nexer ABC2.2 Teknisk projektledare</v>
      </c>
      <c r="R967">
        <f ca="1">IFERROR(ROUNDUP(H967*Admin!$AE$4,0),"FKU")</f>
        <v>823</v>
      </c>
      <c r="S967">
        <f ca="1">IFERROR(ROUNDUP(I967*Admin!$AE$4,0),"FKU")</f>
        <v>914</v>
      </c>
      <c r="T967">
        <f ca="1">IFERROR(ROUNDUP(J967*Admin!$AE$4,0),"FKU")</f>
        <v>1015</v>
      </c>
      <c r="U967">
        <f ca="1">IFERROR(ROUNDUP(K967*Admin!$AE$4,0),"FKU")</f>
        <v>1181</v>
      </c>
      <c r="V967" t="str">
        <f>IFERROR(ROUNDUP(L967*Avropsmottagare!$G$4,0),"FKU")</f>
        <v>FKU</v>
      </c>
      <c r="W967">
        <f t="shared" si="32"/>
        <v>0</v>
      </c>
    </row>
    <row r="968" spans="1:23" x14ac:dyDescent="0.35">
      <c r="A968" t="s">
        <v>127</v>
      </c>
      <c r="B968" t="s">
        <v>128</v>
      </c>
      <c r="C968" t="s">
        <v>3</v>
      </c>
      <c r="D968" t="s">
        <v>38</v>
      </c>
      <c r="G968" t="s">
        <v>109</v>
      </c>
      <c r="H968">
        <v>742</v>
      </c>
      <c r="I968">
        <v>824</v>
      </c>
      <c r="J968">
        <v>915</v>
      </c>
      <c r="K968">
        <v>1065</v>
      </c>
      <c r="L968" t="s">
        <v>37</v>
      </c>
      <c r="Q968" t="str">
        <f t="shared" si="31"/>
        <v>Nexer ABC2.3 Förändringsledare</v>
      </c>
      <c r="R968">
        <f ca="1">IFERROR(ROUNDUP(H968*Admin!$AE$4,0),"FKU")</f>
        <v>823</v>
      </c>
      <c r="S968">
        <f ca="1">IFERROR(ROUNDUP(I968*Admin!$AE$4,0),"FKU")</f>
        <v>914</v>
      </c>
      <c r="T968">
        <f ca="1">IFERROR(ROUNDUP(J968*Admin!$AE$4,0),"FKU")</f>
        <v>1015</v>
      </c>
      <c r="U968">
        <f ca="1">IFERROR(ROUNDUP(K968*Admin!$AE$4,0),"FKU")</f>
        <v>1181</v>
      </c>
      <c r="V968" t="str">
        <f>IFERROR(ROUNDUP(L968*Avropsmottagare!$G$4,0),"FKU")</f>
        <v>FKU</v>
      </c>
      <c r="W968">
        <f t="shared" si="32"/>
        <v>0</v>
      </c>
    </row>
    <row r="969" spans="1:23" x14ac:dyDescent="0.35">
      <c r="A969" t="s">
        <v>127</v>
      </c>
      <c r="B969" t="s">
        <v>128</v>
      </c>
      <c r="C969" t="s">
        <v>3</v>
      </c>
      <c r="D969" t="s">
        <v>38</v>
      </c>
      <c r="G969" t="s">
        <v>110</v>
      </c>
      <c r="H969">
        <v>742</v>
      </c>
      <c r="I969">
        <v>824</v>
      </c>
      <c r="J969">
        <v>915</v>
      </c>
      <c r="K969">
        <v>1065</v>
      </c>
      <c r="L969" t="s">
        <v>37</v>
      </c>
      <c r="Q969" t="str">
        <f t="shared" si="31"/>
        <v>Nexer ABC2.4 IT-controller/Compliance manager</v>
      </c>
      <c r="R969">
        <f ca="1">IFERROR(ROUNDUP(H969*Admin!$AE$4,0),"FKU")</f>
        <v>823</v>
      </c>
      <c r="S969">
        <f ca="1">IFERROR(ROUNDUP(I969*Admin!$AE$4,0),"FKU")</f>
        <v>914</v>
      </c>
      <c r="T969">
        <f ca="1">IFERROR(ROUNDUP(J969*Admin!$AE$4,0),"FKU")</f>
        <v>1015</v>
      </c>
      <c r="U969">
        <f ca="1">IFERROR(ROUNDUP(K969*Admin!$AE$4,0),"FKU")</f>
        <v>1181</v>
      </c>
      <c r="V969" t="str">
        <f>IFERROR(ROUNDUP(L969*Avropsmottagare!$G$4,0),"FKU")</f>
        <v>FKU</v>
      </c>
      <c r="W969">
        <f t="shared" si="32"/>
        <v>0</v>
      </c>
    </row>
    <row r="970" spans="1:23" x14ac:dyDescent="0.35">
      <c r="A970" t="s">
        <v>127</v>
      </c>
      <c r="B970" t="s">
        <v>128</v>
      </c>
      <c r="C970" t="s">
        <v>3</v>
      </c>
      <c r="D970" t="s">
        <v>39</v>
      </c>
      <c r="G970" t="s">
        <v>111</v>
      </c>
      <c r="H970">
        <v>702</v>
      </c>
      <c r="I970">
        <v>779</v>
      </c>
      <c r="J970">
        <v>865</v>
      </c>
      <c r="K970">
        <v>1014</v>
      </c>
      <c r="L970" t="s">
        <v>37</v>
      </c>
      <c r="Q970" t="str">
        <f t="shared" si="31"/>
        <v>Nexer ABC3.1 Systemutvecklare/Systemintegratör</v>
      </c>
      <c r="R970">
        <f ca="1">IFERROR(ROUNDUP(H970*Admin!$AE$4,0),"FKU")</f>
        <v>779</v>
      </c>
      <c r="S970">
        <f ca="1">IFERROR(ROUNDUP(I970*Admin!$AE$4,0),"FKU")</f>
        <v>864</v>
      </c>
      <c r="T970">
        <f ca="1">IFERROR(ROUNDUP(J970*Admin!$AE$4,0),"FKU")</f>
        <v>959</v>
      </c>
      <c r="U970">
        <f ca="1">IFERROR(ROUNDUP(K970*Admin!$AE$4,0),"FKU")</f>
        <v>1125</v>
      </c>
      <c r="V970" t="str">
        <f>IFERROR(ROUNDUP(L970*Avropsmottagare!$G$4,0),"FKU")</f>
        <v>FKU</v>
      </c>
      <c r="W970">
        <f t="shared" si="32"/>
        <v>0</v>
      </c>
    </row>
    <row r="971" spans="1:23" x14ac:dyDescent="0.35">
      <c r="A971" t="s">
        <v>127</v>
      </c>
      <c r="B971" t="s">
        <v>128</v>
      </c>
      <c r="C971" t="s">
        <v>3</v>
      </c>
      <c r="D971" t="s">
        <v>39</v>
      </c>
      <c r="G971" t="s">
        <v>112</v>
      </c>
      <c r="H971">
        <v>702</v>
      </c>
      <c r="I971">
        <v>779</v>
      </c>
      <c r="J971">
        <v>865</v>
      </c>
      <c r="K971">
        <v>1014</v>
      </c>
      <c r="L971" t="s">
        <v>37</v>
      </c>
      <c r="Q971" t="str">
        <f t="shared" si="31"/>
        <v>Nexer ABC3.2 Systemförvaltare</v>
      </c>
      <c r="R971">
        <f ca="1">IFERROR(ROUNDUP(H971*Admin!$AE$4,0),"FKU")</f>
        <v>779</v>
      </c>
      <c r="S971">
        <f ca="1">IFERROR(ROUNDUP(I971*Admin!$AE$4,0),"FKU")</f>
        <v>864</v>
      </c>
      <c r="T971">
        <f ca="1">IFERROR(ROUNDUP(J971*Admin!$AE$4,0),"FKU")</f>
        <v>959</v>
      </c>
      <c r="U971">
        <f ca="1">IFERROR(ROUNDUP(K971*Admin!$AE$4,0),"FKU")</f>
        <v>1125</v>
      </c>
      <c r="V971" t="str">
        <f>IFERROR(ROUNDUP(L971*Avropsmottagare!$G$4,0),"FKU")</f>
        <v>FKU</v>
      </c>
      <c r="W971">
        <f t="shared" si="32"/>
        <v>0</v>
      </c>
    </row>
    <row r="972" spans="1:23" x14ac:dyDescent="0.35">
      <c r="A972" t="s">
        <v>127</v>
      </c>
      <c r="B972" t="s">
        <v>128</v>
      </c>
      <c r="C972" t="s">
        <v>3</v>
      </c>
      <c r="D972" t="s">
        <v>39</v>
      </c>
      <c r="G972" t="s">
        <v>12</v>
      </c>
      <c r="H972">
        <v>702</v>
      </c>
      <c r="I972">
        <v>779</v>
      </c>
      <c r="J972">
        <v>865</v>
      </c>
      <c r="K972">
        <v>1014</v>
      </c>
      <c r="L972" t="s">
        <v>37</v>
      </c>
      <c r="Q972" t="str">
        <f t="shared" si="31"/>
        <v>Nexer ABC3.3 Tekniker</v>
      </c>
      <c r="R972">
        <f ca="1">IFERROR(ROUNDUP(H972*Admin!$AE$4,0),"FKU")</f>
        <v>779</v>
      </c>
      <c r="S972">
        <f ca="1">IFERROR(ROUNDUP(I972*Admin!$AE$4,0),"FKU")</f>
        <v>864</v>
      </c>
      <c r="T972">
        <f ca="1">IFERROR(ROUNDUP(J972*Admin!$AE$4,0),"FKU")</f>
        <v>959</v>
      </c>
      <c r="U972">
        <f ca="1">IFERROR(ROUNDUP(K972*Admin!$AE$4,0),"FKU")</f>
        <v>1125</v>
      </c>
      <c r="V972" t="str">
        <f>IFERROR(ROUNDUP(L972*Avropsmottagare!$G$4,0),"FKU")</f>
        <v>FKU</v>
      </c>
      <c r="W972">
        <f t="shared" si="32"/>
        <v>0</v>
      </c>
    </row>
    <row r="973" spans="1:23" x14ac:dyDescent="0.35">
      <c r="A973" t="s">
        <v>127</v>
      </c>
      <c r="B973" t="s">
        <v>128</v>
      </c>
      <c r="C973" t="s">
        <v>3</v>
      </c>
      <c r="D973" t="s">
        <v>39</v>
      </c>
      <c r="G973" t="s">
        <v>13</v>
      </c>
      <c r="H973">
        <v>702</v>
      </c>
      <c r="I973">
        <v>779</v>
      </c>
      <c r="J973">
        <v>865</v>
      </c>
      <c r="K973">
        <v>1014</v>
      </c>
      <c r="L973" t="s">
        <v>37</v>
      </c>
      <c r="Q973" t="str">
        <f t="shared" si="31"/>
        <v>Nexer ABC3.4 Testare</v>
      </c>
      <c r="R973">
        <f ca="1">IFERROR(ROUNDUP(H973*Admin!$AE$4,0),"FKU")</f>
        <v>779</v>
      </c>
      <c r="S973">
        <f ca="1">IFERROR(ROUNDUP(I973*Admin!$AE$4,0),"FKU")</f>
        <v>864</v>
      </c>
      <c r="T973">
        <f ca="1">IFERROR(ROUNDUP(J973*Admin!$AE$4,0),"FKU")</f>
        <v>959</v>
      </c>
      <c r="U973">
        <f ca="1">IFERROR(ROUNDUP(K973*Admin!$AE$4,0),"FKU")</f>
        <v>1125</v>
      </c>
      <c r="V973" t="str">
        <f>IFERROR(ROUNDUP(L973*Avropsmottagare!$G$4,0),"FKU")</f>
        <v>FKU</v>
      </c>
      <c r="W973">
        <f t="shared" si="32"/>
        <v>0</v>
      </c>
    </row>
    <row r="974" spans="1:23" x14ac:dyDescent="0.35">
      <c r="A974" t="s">
        <v>127</v>
      </c>
      <c r="B974" t="s">
        <v>128</v>
      </c>
      <c r="C974" t="s">
        <v>3</v>
      </c>
      <c r="D974" t="s">
        <v>113</v>
      </c>
      <c r="G974" t="s">
        <v>40</v>
      </c>
      <c r="H974">
        <v>783</v>
      </c>
      <c r="I974">
        <v>869</v>
      </c>
      <c r="J974">
        <v>965</v>
      </c>
      <c r="K974">
        <v>1265</v>
      </c>
      <c r="L974" t="s">
        <v>37</v>
      </c>
      <c r="Q974" t="str">
        <f t="shared" si="31"/>
        <v>Nexer ABC4.1 Enterprisearkitekt</v>
      </c>
      <c r="R974">
        <f ca="1">IFERROR(ROUNDUP(H974*Admin!$AE$4,0),"FKU")</f>
        <v>869</v>
      </c>
      <c r="S974">
        <f ca="1">IFERROR(ROUNDUP(I974*Admin!$AE$4,0),"FKU")</f>
        <v>964</v>
      </c>
      <c r="T974">
        <f ca="1">IFERROR(ROUNDUP(J974*Admin!$AE$4,0),"FKU")</f>
        <v>1070</v>
      </c>
      <c r="U974">
        <f ca="1">IFERROR(ROUNDUP(K974*Admin!$AE$4,0),"FKU")</f>
        <v>1403</v>
      </c>
      <c r="V974" t="str">
        <f>IFERROR(ROUNDUP(L974*Avropsmottagare!$G$4,0),"FKU")</f>
        <v>FKU</v>
      </c>
      <c r="W974">
        <f t="shared" si="32"/>
        <v>0</v>
      </c>
    </row>
    <row r="975" spans="1:23" x14ac:dyDescent="0.35">
      <c r="A975" t="s">
        <v>127</v>
      </c>
      <c r="B975" t="s">
        <v>128</v>
      </c>
      <c r="C975" t="s">
        <v>3</v>
      </c>
      <c r="D975" t="s">
        <v>113</v>
      </c>
      <c r="G975" t="s">
        <v>41</v>
      </c>
      <c r="H975">
        <v>783</v>
      </c>
      <c r="I975">
        <v>869</v>
      </c>
      <c r="J975">
        <v>965</v>
      </c>
      <c r="K975">
        <v>1265</v>
      </c>
      <c r="L975" t="s">
        <v>37</v>
      </c>
      <c r="Q975" t="str">
        <f t="shared" si="31"/>
        <v>Nexer ABC4.2 Verksamhetsarkitekt</v>
      </c>
      <c r="R975">
        <f ca="1">IFERROR(ROUNDUP(H975*Admin!$AE$4,0),"FKU")</f>
        <v>869</v>
      </c>
      <c r="S975">
        <f ca="1">IFERROR(ROUNDUP(I975*Admin!$AE$4,0),"FKU")</f>
        <v>964</v>
      </c>
      <c r="T975">
        <f ca="1">IFERROR(ROUNDUP(J975*Admin!$AE$4,0),"FKU")</f>
        <v>1070</v>
      </c>
      <c r="U975">
        <f ca="1">IFERROR(ROUNDUP(K975*Admin!$AE$4,0),"FKU")</f>
        <v>1403</v>
      </c>
      <c r="V975" t="str">
        <f>IFERROR(ROUNDUP(L975*Avropsmottagare!$G$4,0),"FKU")</f>
        <v>FKU</v>
      </c>
      <c r="W975">
        <f t="shared" si="32"/>
        <v>0</v>
      </c>
    </row>
    <row r="976" spans="1:23" x14ac:dyDescent="0.35">
      <c r="A976" t="s">
        <v>127</v>
      </c>
      <c r="B976" t="s">
        <v>128</v>
      </c>
      <c r="C976" t="s">
        <v>3</v>
      </c>
      <c r="D976" t="s">
        <v>113</v>
      </c>
      <c r="G976" t="s">
        <v>42</v>
      </c>
      <c r="H976">
        <v>783</v>
      </c>
      <c r="I976">
        <v>869</v>
      </c>
      <c r="J976">
        <v>965</v>
      </c>
      <c r="K976">
        <v>1265</v>
      </c>
      <c r="L976" t="s">
        <v>37</v>
      </c>
      <c r="Q976" t="str">
        <f t="shared" si="31"/>
        <v>Nexer ABC4.3 Lösningsarkitekt</v>
      </c>
      <c r="R976">
        <f ca="1">IFERROR(ROUNDUP(H976*Admin!$AE$4,0),"FKU")</f>
        <v>869</v>
      </c>
      <c r="S976">
        <f ca="1">IFERROR(ROUNDUP(I976*Admin!$AE$4,0),"FKU")</f>
        <v>964</v>
      </c>
      <c r="T976">
        <f ca="1">IFERROR(ROUNDUP(J976*Admin!$AE$4,0),"FKU")</f>
        <v>1070</v>
      </c>
      <c r="U976">
        <f ca="1">IFERROR(ROUNDUP(K976*Admin!$AE$4,0),"FKU")</f>
        <v>1403</v>
      </c>
      <c r="V976" t="str">
        <f>IFERROR(ROUNDUP(L976*Avropsmottagare!$G$4,0),"FKU")</f>
        <v>FKU</v>
      </c>
      <c r="W976">
        <f t="shared" si="32"/>
        <v>0</v>
      </c>
    </row>
    <row r="977" spans="1:23" x14ac:dyDescent="0.35">
      <c r="A977" t="s">
        <v>127</v>
      </c>
      <c r="B977" t="s">
        <v>128</v>
      </c>
      <c r="C977" t="s">
        <v>3</v>
      </c>
      <c r="D977" t="s">
        <v>113</v>
      </c>
      <c r="G977" t="s">
        <v>43</v>
      </c>
      <c r="H977">
        <v>783</v>
      </c>
      <c r="I977">
        <v>869</v>
      </c>
      <c r="J977">
        <v>965</v>
      </c>
      <c r="K977">
        <v>1265</v>
      </c>
      <c r="L977" t="s">
        <v>37</v>
      </c>
      <c r="Q977" t="str">
        <f t="shared" si="31"/>
        <v>Nexer ABC4.4 Mjukvaruarkitekt</v>
      </c>
      <c r="R977">
        <f ca="1">IFERROR(ROUNDUP(H977*Admin!$AE$4,0),"FKU")</f>
        <v>869</v>
      </c>
      <c r="S977">
        <f ca="1">IFERROR(ROUNDUP(I977*Admin!$AE$4,0),"FKU")</f>
        <v>964</v>
      </c>
      <c r="T977">
        <f ca="1">IFERROR(ROUNDUP(J977*Admin!$AE$4,0),"FKU")</f>
        <v>1070</v>
      </c>
      <c r="U977">
        <f ca="1">IFERROR(ROUNDUP(K977*Admin!$AE$4,0),"FKU")</f>
        <v>1403</v>
      </c>
      <c r="V977" t="str">
        <f>IFERROR(ROUNDUP(L977*Avropsmottagare!$G$4,0),"FKU")</f>
        <v>FKU</v>
      </c>
      <c r="W977">
        <f t="shared" si="32"/>
        <v>0</v>
      </c>
    </row>
    <row r="978" spans="1:23" x14ac:dyDescent="0.35">
      <c r="A978" t="s">
        <v>127</v>
      </c>
      <c r="B978" t="s">
        <v>128</v>
      </c>
      <c r="C978" t="s">
        <v>3</v>
      </c>
      <c r="D978" t="s">
        <v>113</v>
      </c>
      <c r="G978" t="s">
        <v>44</v>
      </c>
      <c r="H978">
        <v>783</v>
      </c>
      <c r="I978">
        <v>869</v>
      </c>
      <c r="J978">
        <v>965</v>
      </c>
      <c r="K978">
        <v>1265</v>
      </c>
      <c r="L978" t="s">
        <v>37</v>
      </c>
      <c r="Q978" t="str">
        <f t="shared" si="31"/>
        <v>Nexer ABC4.5 Infrastrukturarkitekt</v>
      </c>
      <c r="R978">
        <f ca="1">IFERROR(ROUNDUP(H978*Admin!$AE$4,0),"FKU")</f>
        <v>869</v>
      </c>
      <c r="S978">
        <f ca="1">IFERROR(ROUNDUP(I978*Admin!$AE$4,0),"FKU")</f>
        <v>964</v>
      </c>
      <c r="T978">
        <f ca="1">IFERROR(ROUNDUP(J978*Admin!$AE$4,0),"FKU")</f>
        <v>1070</v>
      </c>
      <c r="U978">
        <f ca="1">IFERROR(ROUNDUP(K978*Admin!$AE$4,0),"FKU")</f>
        <v>1403</v>
      </c>
      <c r="V978" t="str">
        <f>IFERROR(ROUNDUP(L978*Avropsmottagare!$G$4,0),"FKU")</f>
        <v>FKU</v>
      </c>
      <c r="W978">
        <f t="shared" si="32"/>
        <v>0</v>
      </c>
    </row>
    <row r="979" spans="1:23" x14ac:dyDescent="0.35">
      <c r="A979" t="s">
        <v>127</v>
      </c>
      <c r="B979" t="s">
        <v>128</v>
      </c>
      <c r="C979" t="s">
        <v>3</v>
      </c>
      <c r="D979" t="s">
        <v>114</v>
      </c>
      <c r="G979" t="s">
        <v>14</v>
      </c>
      <c r="H979">
        <v>945</v>
      </c>
      <c r="I979">
        <v>1049</v>
      </c>
      <c r="J979">
        <v>1165</v>
      </c>
      <c r="K979">
        <v>1350</v>
      </c>
      <c r="L979" t="s">
        <v>37</v>
      </c>
      <c r="Q979" t="str">
        <f t="shared" si="31"/>
        <v>Nexer ABC5.1 Säkerhetsstrateg/Säkerhetsanalytiker</v>
      </c>
      <c r="R979">
        <f ca="1">IFERROR(ROUNDUP(H979*Admin!$AE$4,0),"FKU")</f>
        <v>1048</v>
      </c>
      <c r="S979">
        <f ca="1">IFERROR(ROUNDUP(I979*Admin!$AE$4,0),"FKU")</f>
        <v>1163</v>
      </c>
      <c r="T979">
        <f ca="1">IFERROR(ROUNDUP(J979*Admin!$AE$4,0),"FKU")</f>
        <v>1292</v>
      </c>
      <c r="U979">
        <f ca="1">IFERROR(ROUNDUP(K979*Admin!$AE$4,0),"FKU")</f>
        <v>1497</v>
      </c>
      <c r="V979" t="str">
        <f>IFERROR(ROUNDUP(L979*Avropsmottagare!$G$4,0),"FKU")</f>
        <v>FKU</v>
      </c>
      <c r="W979">
        <f t="shared" si="32"/>
        <v>0</v>
      </c>
    </row>
    <row r="980" spans="1:23" x14ac:dyDescent="0.35">
      <c r="A980" t="s">
        <v>127</v>
      </c>
      <c r="B980" t="s">
        <v>128</v>
      </c>
      <c r="C980" t="s">
        <v>3</v>
      </c>
      <c r="D980" t="s">
        <v>114</v>
      </c>
      <c r="G980" t="s">
        <v>115</v>
      </c>
      <c r="H980">
        <v>945</v>
      </c>
      <c r="I980">
        <v>1049</v>
      </c>
      <c r="J980">
        <v>1165</v>
      </c>
      <c r="K980">
        <v>1350</v>
      </c>
      <c r="L980" t="s">
        <v>37</v>
      </c>
      <c r="Q980" t="str">
        <f t="shared" si="31"/>
        <v>Nexer ABC5.2 Risk Manager</v>
      </c>
      <c r="R980">
        <f ca="1">IFERROR(ROUNDUP(H980*Admin!$AE$4,0),"FKU")</f>
        <v>1048</v>
      </c>
      <c r="S980">
        <f ca="1">IFERROR(ROUNDUP(I980*Admin!$AE$4,0),"FKU")</f>
        <v>1163</v>
      </c>
      <c r="T980">
        <f ca="1">IFERROR(ROUNDUP(J980*Admin!$AE$4,0),"FKU")</f>
        <v>1292</v>
      </c>
      <c r="U980">
        <f ca="1">IFERROR(ROUNDUP(K980*Admin!$AE$4,0),"FKU")</f>
        <v>1497</v>
      </c>
      <c r="V980" t="str">
        <f>IFERROR(ROUNDUP(L980*Avropsmottagare!$G$4,0),"FKU")</f>
        <v>FKU</v>
      </c>
      <c r="W980">
        <f t="shared" si="32"/>
        <v>0</v>
      </c>
    </row>
    <row r="981" spans="1:23" x14ac:dyDescent="0.35">
      <c r="A981" t="s">
        <v>127</v>
      </c>
      <c r="B981" t="s">
        <v>128</v>
      </c>
      <c r="C981" t="s">
        <v>3</v>
      </c>
      <c r="D981" t="s">
        <v>114</v>
      </c>
      <c r="G981" t="s">
        <v>15</v>
      </c>
      <c r="H981">
        <v>945</v>
      </c>
      <c r="I981">
        <v>1049</v>
      </c>
      <c r="J981">
        <v>1165</v>
      </c>
      <c r="K981">
        <v>1350</v>
      </c>
      <c r="L981" t="s">
        <v>37</v>
      </c>
      <c r="Q981" t="str">
        <f t="shared" si="31"/>
        <v>Nexer ABC5.3 Säkerhetstekniker</v>
      </c>
      <c r="R981">
        <f ca="1">IFERROR(ROUNDUP(H981*Admin!$AE$4,0),"FKU")</f>
        <v>1048</v>
      </c>
      <c r="S981">
        <f ca="1">IFERROR(ROUNDUP(I981*Admin!$AE$4,0),"FKU")</f>
        <v>1163</v>
      </c>
      <c r="T981">
        <f ca="1">IFERROR(ROUNDUP(J981*Admin!$AE$4,0),"FKU")</f>
        <v>1292</v>
      </c>
      <c r="U981">
        <f ca="1">IFERROR(ROUNDUP(K981*Admin!$AE$4,0),"FKU")</f>
        <v>1497</v>
      </c>
      <c r="V981" t="str">
        <f>IFERROR(ROUNDUP(L981*Avropsmottagare!$G$4,0),"FKU")</f>
        <v>FKU</v>
      </c>
      <c r="W981">
        <f t="shared" si="32"/>
        <v>0</v>
      </c>
    </row>
    <row r="982" spans="1:23" x14ac:dyDescent="0.35">
      <c r="A982" t="s">
        <v>127</v>
      </c>
      <c r="B982" t="s">
        <v>128</v>
      </c>
      <c r="C982" t="s">
        <v>3</v>
      </c>
      <c r="D982" t="s">
        <v>116</v>
      </c>
      <c r="G982" t="s">
        <v>45</v>
      </c>
      <c r="H982">
        <v>702</v>
      </c>
      <c r="I982">
        <v>779</v>
      </c>
      <c r="J982">
        <v>865</v>
      </c>
      <c r="K982">
        <v>1065</v>
      </c>
      <c r="L982" t="s">
        <v>37</v>
      </c>
      <c r="Q982" t="str">
        <f t="shared" si="31"/>
        <v>Nexer ABC6.1 Webbstrateg</v>
      </c>
      <c r="R982">
        <f ca="1">IFERROR(ROUNDUP(H982*Admin!$AE$4,0),"FKU")</f>
        <v>779</v>
      </c>
      <c r="S982">
        <f ca="1">IFERROR(ROUNDUP(I982*Admin!$AE$4,0),"FKU")</f>
        <v>864</v>
      </c>
      <c r="T982">
        <f ca="1">IFERROR(ROUNDUP(J982*Admin!$AE$4,0),"FKU")</f>
        <v>959</v>
      </c>
      <c r="U982">
        <f ca="1">IFERROR(ROUNDUP(K982*Admin!$AE$4,0),"FKU")</f>
        <v>1181</v>
      </c>
      <c r="V982" t="str">
        <f>IFERROR(ROUNDUP(L982*Avropsmottagare!$G$4,0),"FKU")</f>
        <v>FKU</v>
      </c>
      <c r="W982">
        <f t="shared" si="32"/>
        <v>0</v>
      </c>
    </row>
    <row r="983" spans="1:23" x14ac:dyDescent="0.35">
      <c r="A983" t="s">
        <v>127</v>
      </c>
      <c r="B983" t="s">
        <v>128</v>
      </c>
      <c r="C983" t="s">
        <v>3</v>
      </c>
      <c r="D983" t="s">
        <v>116</v>
      </c>
      <c r="G983" t="s">
        <v>117</v>
      </c>
      <c r="H983">
        <v>702</v>
      </c>
      <c r="I983">
        <v>779</v>
      </c>
      <c r="J983">
        <v>865</v>
      </c>
      <c r="K983">
        <v>1065</v>
      </c>
      <c r="L983" t="s">
        <v>37</v>
      </c>
      <c r="Q983" t="str">
        <f t="shared" si="31"/>
        <v>Nexer ABC6.2 Interaktionsdesigner/Tillgänglighetsexpert</v>
      </c>
      <c r="R983">
        <f ca="1">IFERROR(ROUNDUP(H983*Admin!$AE$4,0),"FKU")</f>
        <v>779</v>
      </c>
      <c r="S983">
        <f ca="1">IFERROR(ROUNDUP(I983*Admin!$AE$4,0),"FKU")</f>
        <v>864</v>
      </c>
      <c r="T983">
        <f ca="1">IFERROR(ROUNDUP(J983*Admin!$AE$4,0),"FKU")</f>
        <v>959</v>
      </c>
      <c r="U983">
        <f ca="1">IFERROR(ROUNDUP(K983*Admin!$AE$4,0),"FKU")</f>
        <v>1181</v>
      </c>
      <c r="V983" t="str">
        <f>IFERROR(ROUNDUP(L983*Avropsmottagare!$G$4,0),"FKU")</f>
        <v>FKU</v>
      </c>
      <c r="W983">
        <f t="shared" si="32"/>
        <v>0</v>
      </c>
    </row>
    <row r="984" spans="1:23" x14ac:dyDescent="0.35">
      <c r="A984" t="s">
        <v>127</v>
      </c>
      <c r="B984" t="s">
        <v>128</v>
      </c>
      <c r="C984" t="s">
        <v>3</v>
      </c>
      <c r="D984" t="s">
        <v>116</v>
      </c>
      <c r="G984" t="s">
        <v>16</v>
      </c>
      <c r="H984">
        <v>702</v>
      </c>
      <c r="I984">
        <v>779</v>
      </c>
      <c r="J984">
        <v>865</v>
      </c>
      <c r="K984">
        <v>1065</v>
      </c>
      <c r="L984" t="s">
        <v>37</v>
      </c>
      <c r="Q984" t="str">
        <f t="shared" si="31"/>
        <v>Nexer ABC6.3 Grafisk formgivare</v>
      </c>
      <c r="R984">
        <f ca="1">IFERROR(ROUNDUP(H984*Admin!$AE$4,0),"FKU")</f>
        <v>779</v>
      </c>
      <c r="S984">
        <f ca="1">IFERROR(ROUNDUP(I984*Admin!$AE$4,0),"FKU")</f>
        <v>864</v>
      </c>
      <c r="T984">
        <f ca="1">IFERROR(ROUNDUP(J984*Admin!$AE$4,0),"FKU")</f>
        <v>959</v>
      </c>
      <c r="U984">
        <f ca="1">IFERROR(ROUNDUP(K984*Admin!$AE$4,0),"FKU")</f>
        <v>1181</v>
      </c>
      <c r="V984" t="str">
        <f>IFERROR(ROUNDUP(L984*Avropsmottagare!$G$4,0),"FKU")</f>
        <v>FKU</v>
      </c>
      <c r="W984">
        <f t="shared" si="32"/>
        <v>0</v>
      </c>
    </row>
    <row r="985" spans="1:23" x14ac:dyDescent="0.35">
      <c r="A985" t="s">
        <v>127</v>
      </c>
      <c r="B985" t="s">
        <v>128</v>
      </c>
      <c r="C985" t="s">
        <v>3</v>
      </c>
      <c r="D985" t="s">
        <v>46</v>
      </c>
      <c r="G985" t="s">
        <v>47</v>
      </c>
      <c r="H985">
        <v>527</v>
      </c>
      <c r="I985">
        <v>585</v>
      </c>
      <c r="J985">
        <v>665</v>
      </c>
      <c r="K985">
        <v>765</v>
      </c>
      <c r="L985" t="s">
        <v>37</v>
      </c>
      <c r="Q985" t="str">
        <f t="shared" si="31"/>
        <v>Nexer ABC7.1 Teknikstöd – på plats</v>
      </c>
      <c r="R985">
        <f ca="1">IFERROR(ROUNDUP(H985*Admin!$AE$4,0),"FKU")</f>
        <v>585</v>
      </c>
      <c r="S985">
        <f ca="1">IFERROR(ROUNDUP(I985*Admin!$AE$4,0),"FKU")</f>
        <v>649</v>
      </c>
      <c r="T985">
        <f ca="1">IFERROR(ROUNDUP(J985*Admin!$AE$4,0),"FKU")</f>
        <v>738</v>
      </c>
      <c r="U985">
        <f ca="1">IFERROR(ROUNDUP(K985*Admin!$AE$4,0),"FKU")</f>
        <v>849</v>
      </c>
      <c r="V985" t="str">
        <f>IFERROR(ROUNDUP(L985*Avropsmottagare!$G$4,0),"FKU")</f>
        <v>FKU</v>
      </c>
      <c r="W985">
        <f t="shared" si="32"/>
        <v>0</v>
      </c>
    </row>
    <row r="986" spans="1:23" x14ac:dyDescent="0.35">
      <c r="A986" t="s">
        <v>127</v>
      </c>
      <c r="B986" t="s">
        <v>128</v>
      </c>
      <c r="C986" t="s">
        <v>6</v>
      </c>
      <c r="D986" t="s">
        <v>36</v>
      </c>
      <c r="G986" t="s">
        <v>9</v>
      </c>
      <c r="H986">
        <v>742</v>
      </c>
      <c r="I986">
        <v>824</v>
      </c>
      <c r="J986">
        <v>915</v>
      </c>
      <c r="K986">
        <v>1065</v>
      </c>
      <c r="L986" t="s">
        <v>37</v>
      </c>
      <c r="Q986" t="str">
        <f t="shared" si="31"/>
        <v>Nexer ABF1.1 IT- eller Digitaliseringsstrateg</v>
      </c>
      <c r="R986">
        <f ca="1">IFERROR(ROUNDUP(H986*Admin!$AE$4,0),"FKU")</f>
        <v>823</v>
      </c>
      <c r="S986">
        <f ca="1">IFERROR(ROUNDUP(I986*Admin!$AE$4,0),"FKU")</f>
        <v>914</v>
      </c>
      <c r="T986">
        <f ca="1">IFERROR(ROUNDUP(J986*Admin!$AE$4,0),"FKU")</f>
        <v>1015</v>
      </c>
      <c r="U986">
        <f ca="1">IFERROR(ROUNDUP(K986*Admin!$AE$4,0),"FKU")</f>
        <v>1181</v>
      </c>
      <c r="V986" t="str">
        <f>IFERROR(ROUNDUP(L986*Avropsmottagare!$G$4,0),"FKU")</f>
        <v>FKU</v>
      </c>
      <c r="W986">
        <f t="shared" si="32"/>
        <v>0</v>
      </c>
    </row>
    <row r="987" spans="1:23" x14ac:dyDescent="0.35">
      <c r="A987" t="s">
        <v>127</v>
      </c>
      <c r="B987" t="s">
        <v>128</v>
      </c>
      <c r="C987" t="s">
        <v>6</v>
      </c>
      <c r="D987" t="s">
        <v>36</v>
      </c>
      <c r="G987" t="s">
        <v>106</v>
      </c>
      <c r="H987">
        <v>742</v>
      </c>
      <c r="I987">
        <v>824</v>
      </c>
      <c r="J987">
        <v>915</v>
      </c>
      <c r="K987">
        <v>1065</v>
      </c>
      <c r="L987" t="s">
        <v>37</v>
      </c>
      <c r="Q987" t="str">
        <f t="shared" si="31"/>
        <v>Nexer ABF1.2 Modelleringsledare/Kravanalytiker</v>
      </c>
      <c r="R987">
        <f ca="1">IFERROR(ROUNDUP(H987*Admin!$AE$4,0),"FKU")</f>
        <v>823</v>
      </c>
      <c r="S987">
        <f ca="1">IFERROR(ROUNDUP(I987*Admin!$AE$4,0),"FKU")</f>
        <v>914</v>
      </c>
      <c r="T987">
        <f ca="1">IFERROR(ROUNDUP(J987*Admin!$AE$4,0),"FKU")</f>
        <v>1015</v>
      </c>
      <c r="U987">
        <f ca="1">IFERROR(ROUNDUP(K987*Admin!$AE$4,0),"FKU")</f>
        <v>1181</v>
      </c>
      <c r="V987" t="str">
        <f>IFERROR(ROUNDUP(L987*Avropsmottagare!$G$4,0),"FKU")</f>
        <v>FKU</v>
      </c>
      <c r="W987">
        <f t="shared" si="32"/>
        <v>0</v>
      </c>
    </row>
    <row r="988" spans="1:23" x14ac:dyDescent="0.35">
      <c r="A988" t="s">
        <v>127</v>
      </c>
      <c r="B988" t="s">
        <v>128</v>
      </c>
      <c r="C988" t="s">
        <v>6</v>
      </c>
      <c r="D988" t="s">
        <v>36</v>
      </c>
      <c r="G988" t="s">
        <v>107</v>
      </c>
      <c r="H988">
        <v>742</v>
      </c>
      <c r="I988">
        <v>824</v>
      </c>
      <c r="J988">
        <v>915</v>
      </c>
      <c r="K988">
        <v>1065</v>
      </c>
      <c r="L988" t="s">
        <v>37</v>
      </c>
      <c r="Q988" t="str">
        <f t="shared" si="31"/>
        <v>Nexer ABF1.3 Metodstöd</v>
      </c>
      <c r="R988">
        <f ca="1">IFERROR(ROUNDUP(H988*Admin!$AE$4,0),"FKU")</f>
        <v>823</v>
      </c>
      <c r="S988">
        <f ca="1">IFERROR(ROUNDUP(I988*Admin!$AE$4,0),"FKU")</f>
        <v>914</v>
      </c>
      <c r="T988">
        <f ca="1">IFERROR(ROUNDUP(J988*Admin!$AE$4,0),"FKU")</f>
        <v>1015</v>
      </c>
      <c r="U988">
        <f ca="1">IFERROR(ROUNDUP(K988*Admin!$AE$4,0),"FKU")</f>
        <v>1181</v>
      </c>
      <c r="V988" t="str">
        <f>IFERROR(ROUNDUP(L988*Avropsmottagare!$G$4,0),"FKU")</f>
        <v>FKU</v>
      </c>
      <c r="W988">
        <f t="shared" si="32"/>
        <v>0</v>
      </c>
    </row>
    <row r="989" spans="1:23" x14ac:dyDescent="0.35">
      <c r="A989" t="s">
        <v>127</v>
      </c>
      <c r="B989" t="s">
        <v>128</v>
      </c>
      <c r="C989" t="s">
        <v>6</v>
      </c>
      <c r="D989" t="s">
        <v>36</v>
      </c>
      <c r="G989" t="s">
        <v>108</v>
      </c>
      <c r="H989">
        <v>742</v>
      </c>
      <c r="I989">
        <v>824</v>
      </c>
      <c r="J989">
        <v>915</v>
      </c>
      <c r="K989">
        <v>1065</v>
      </c>
      <c r="L989" t="s">
        <v>37</v>
      </c>
      <c r="Q989" t="str">
        <f t="shared" si="31"/>
        <v>Nexer ABF1.4 Hållbarhetsstrateg inom IT</v>
      </c>
      <c r="R989">
        <f ca="1">IFERROR(ROUNDUP(H989*Admin!$AE$4,0),"FKU")</f>
        <v>823</v>
      </c>
      <c r="S989">
        <f ca="1">IFERROR(ROUNDUP(I989*Admin!$AE$4,0),"FKU")</f>
        <v>914</v>
      </c>
      <c r="T989">
        <f ca="1">IFERROR(ROUNDUP(J989*Admin!$AE$4,0),"FKU")</f>
        <v>1015</v>
      </c>
      <c r="U989">
        <f ca="1">IFERROR(ROUNDUP(K989*Admin!$AE$4,0),"FKU")</f>
        <v>1181</v>
      </c>
      <c r="V989" t="str">
        <f>IFERROR(ROUNDUP(L989*Avropsmottagare!$G$4,0),"FKU")</f>
        <v>FKU</v>
      </c>
      <c r="W989">
        <f t="shared" si="32"/>
        <v>0</v>
      </c>
    </row>
    <row r="990" spans="1:23" x14ac:dyDescent="0.35">
      <c r="A990" t="s">
        <v>127</v>
      </c>
      <c r="B990" t="s">
        <v>128</v>
      </c>
      <c r="C990" t="s">
        <v>6</v>
      </c>
      <c r="D990" t="s">
        <v>38</v>
      </c>
      <c r="G990" t="s">
        <v>10</v>
      </c>
      <c r="H990">
        <v>742</v>
      </c>
      <c r="I990">
        <v>824</v>
      </c>
      <c r="J990">
        <v>915</v>
      </c>
      <c r="K990">
        <v>1065</v>
      </c>
      <c r="L990" t="s">
        <v>37</v>
      </c>
      <c r="Q990" t="str">
        <f t="shared" si="31"/>
        <v>Nexer ABF2.1 Projektledare</v>
      </c>
      <c r="R990">
        <f ca="1">IFERROR(ROUNDUP(H990*Admin!$AE$4,0),"FKU")</f>
        <v>823</v>
      </c>
      <c r="S990">
        <f ca="1">IFERROR(ROUNDUP(I990*Admin!$AE$4,0),"FKU")</f>
        <v>914</v>
      </c>
      <c r="T990">
        <f ca="1">IFERROR(ROUNDUP(J990*Admin!$AE$4,0),"FKU")</f>
        <v>1015</v>
      </c>
      <c r="U990">
        <f ca="1">IFERROR(ROUNDUP(K990*Admin!$AE$4,0),"FKU")</f>
        <v>1181</v>
      </c>
      <c r="V990" t="str">
        <f>IFERROR(ROUNDUP(L990*Avropsmottagare!$G$4,0),"FKU")</f>
        <v>FKU</v>
      </c>
      <c r="W990">
        <f t="shared" si="32"/>
        <v>0</v>
      </c>
    </row>
    <row r="991" spans="1:23" x14ac:dyDescent="0.35">
      <c r="A991" t="s">
        <v>127</v>
      </c>
      <c r="B991" t="s">
        <v>128</v>
      </c>
      <c r="C991" t="s">
        <v>6</v>
      </c>
      <c r="D991" t="s">
        <v>38</v>
      </c>
      <c r="G991" t="s">
        <v>11</v>
      </c>
      <c r="H991">
        <v>742</v>
      </c>
      <c r="I991">
        <v>824</v>
      </c>
      <c r="J991">
        <v>915</v>
      </c>
      <c r="K991">
        <v>1065</v>
      </c>
      <c r="L991" t="s">
        <v>37</v>
      </c>
      <c r="Q991" t="str">
        <f t="shared" si="31"/>
        <v>Nexer ABF2.2 Teknisk projektledare</v>
      </c>
      <c r="R991">
        <f ca="1">IFERROR(ROUNDUP(H991*Admin!$AE$4,0),"FKU")</f>
        <v>823</v>
      </c>
      <c r="S991">
        <f ca="1">IFERROR(ROUNDUP(I991*Admin!$AE$4,0),"FKU")</f>
        <v>914</v>
      </c>
      <c r="T991">
        <f ca="1">IFERROR(ROUNDUP(J991*Admin!$AE$4,0),"FKU")</f>
        <v>1015</v>
      </c>
      <c r="U991">
        <f ca="1">IFERROR(ROUNDUP(K991*Admin!$AE$4,0),"FKU")</f>
        <v>1181</v>
      </c>
      <c r="V991" t="str">
        <f>IFERROR(ROUNDUP(L991*Avropsmottagare!$G$4,0),"FKU")</f>
        <v>FKU</v>
      </c>
      <c r="W991">
        <f t="shared" si="32"/>
        <v>0</v>
      </c>
    </row>
    <row r="992" spans="1:23" x14ac:dyDescent="0.35">
      <c r="A992" t="s">
        <v>127</v>
      </c>
      <c r="B992" t="s">
        <v>128</v>
      </c>
      <c r="C992" t="s">
        <v>6</v>
      </c>
      <c r="D992" t="s">
        <v>38</v>
      </c>
      <c r="G992" t="s">
        <v>109</v>
      </c>
      <c r="H992">
        <v>742</v>
      </c>
      <c r="I992">
        <v>824</v>
      </c>
      <c r="J992">
        <v>915</v>
      </c>
      <c r="K992">
        <v>1065</v>
      </c>
      <c r="L992" t="s">
        <v>37</v>
      </c>
      <c r="Q992" t="str">
        <f t="shared" si="31"/>
        <v>Nexer ABF2.3 Förändringsledare</v>
      </c>
      <c r="R992">
        <f ca="1">IFERROR(ROUNDUP(H992*Admin!$AE$4,0),"FKU")</f>
        <v>823</v>
      </c>
      <c r="S992">
        <f ca="1">IFERROR(ROUNDUP(I992*Admin!$AE$4,0),"FKU")</f>
        <v>914</v>
      </c>
      <c r="T992">
        <f ca="1">IFERROR(ROUNDUP(J992*Admin!$AE$4,0),"FKU")</f>
        <v>1015</v>
      </c>
      <c r="U992">
        <f ca="1">IFERROR(ROUNDUP(K992*Admin!$AE$4,0),"FKU")</f>
        <v>1181</v>
      </c>
      <c r="V992" t="str">
        <f>IFERROR(ROUNDUP(L992*Avropsmottagare!$G$4,0),"FKU")</f>
        <v>FKU</v>
      </c>
      <c r="W992">
        <f t="shared" si="32"/>
        <v>0</v>
      </c>
    </row>
    <row r="993" spans="1:23" x14ac:dyDescent="0.35">
      <c r="A993" t="s">
        <v>127</v>
      </c>
      <c r="B993" t="s">
        <v>128</v>
      </c>
      <c r="C993" t="s">
        <v>6</v>
      </c>
      <c r="D993" t="s">
        <v>38</v>
      </c>
      <c r="G993" t="s">
        <v>110</v>
      </c>
      <c r="H993">
        <v>742</v>
      </c>
      <c r="I993">
        <v>824</v>
      </c>
      <c r="J993">
        <v>915</v>
      </c>
      <c r="K993">
        <v>1065</v>
      </c>
      <c r="L993" t="s">
        <v>37</v>
      </c>
      <c r="Q993" t="str">
        <f t="shared" si="31"/>
        <v>Nexer ABF2.4 IT-controller/Compliance manager</v>
      </c>
      <c r="R993">
        <f ca="1">IFERROR(ROUNDUP(H993*Admin!$AE$4,0),"FKU")</f>
        <v>823</v>
      </c>
      <c r="S993">
        <f ca="1">IFERROR(ROUNDUP(I993*Admin!$AE$4,0),"FKU")</f>
        <v>914</v>
      </c>
      <c r="T993">
        <f ca="1">IFERROR(ROUNDUP(J993*Admin!$AE$4,0),"FKU")</f>
        <v>1015</v>
      </c>
      <c r="U993">
        <f ca="1">IFERROR(ROUNDUP(K993*Admin!$AE$4,0),"FKU")</f>
        <v>1181</v>
      </c>
      <c r="V993" t="str">
        <f>IFERROR(ROUNDUP(L993*Avropsmottagare!$G$4,0),"FKU")</f>
        <v>FKU</v>
      </c>
      <c r="W993">
        <f t="shared" si="32"/>
        <v>0</v>
      </c>
    </row>
    <row r="994" spans="1:23" x14ac:dyDescent="0.35">
      <c r="A994" t="s">
        <v>127</v>
      </c>
      <c r="B994" t="s">
        <v>128</v>
      </c>
      <c r="C994" t="s">
        <v>6</v>
      </c>
      <c r="D994" t="s">
        <v>39</v>
      </c>
      <c r="G994" t="s">
        <v>111</v>
      </c>
      <c r="H994">
        <v>702</v>
      </c>
      <c r="I994">
        <v>779</v>
      </c>
      <c r="J994">
        <v>865</v>
      </c>
      <c r="K994">
        <v>1014</v>
      </c>
      <c r="L994" t="s">
        <v>37</v>
      </c>
      <c r="Q994" t="str">
        <f t="shared" si="31"/>
        <v>Nexer ABF3.1 Systemutvecklare/Systemintegratör</v>
      </c>
      <c r="R994">
        <f ca="1">IFERROR(ROUNDUP(H994*Admin!$AE$4,0),"FKU")</f>
        <v>779</v>
      </c>
      <c r="S994">
        <f ca="1">IFERROR(ROUNDUP(I994*Admin!$AE$4,0),"FKU")</f>
        <v>864</v>
      </c>
      <c r="T994">
        <f ca="1">IFERROR(ROUNDUP(J994*Admin!$AE$4,0),"FKU")</f>
        <v>959</v>
      </c>
      <c r="U994">
        <f ca="1">IFERROR(ROUNDUP(K994*Admin!$AE$4,0),"FKU")</f>
        <v>1125</v>
      </c>
      <c r="V994" t="str">
        <f>IFERROR(ROUNDUP(L994*Avropsmottagare!$G$4,0),"FKU")</f>
        <v>FKU</v>
      </c>
      <c r="W994">
        <f t="shared" si="32"/>
        <v>0</v>
      </c>
    </row>
    <row r="995" spans="1:23" x14ac:dyDescent="0.35">
      <c r="A995" t="s">
        <v>127</v>
      </c>
      <c r="B995" t="s">
        <v>128</v>
      </c>
      <c r="C995" t="s">
        <v>6</v>
      </c>
      <c r="D995" t="s">
        <v>39</v>
      </c>
      <c r="G995" t="s">
        <v>112</v>
      </c>
      <c r="H995">
        <v>702</v>
      </c>
      <c r="I995">
        <v>779</v>
      </c>
      <c r="J995">
        <v>865</v>
      </c>
      <c r="K995">
        <v>1014</v>
      </c>
      <c r="L995" t="s">
        <v>37</v>
      </c>
      <c r="Q995" t="str">
        <f t="shared" si="31"/>
        <v>Nexer ABF3.2 Systemförvaltare</v>
      </c>
      <c r="R995">
        <f ca="1">IFERROR(ROUNDUP(H995*Admin!$AE$4,0),"FKU")</f>
        <v>779</v>
      </c>
      <c r="S995">
        <f ca="1">IFERROR(ROUNDUP(I995*Admin!$AE$4,0),"FKU")</f>
        <v>864</v>
      </c>
      <c r="T995">
        <f ca="1">IFERROR(ROUNDUP(J995*Admin!$AE$4,0),"FKU")</f>
        <v>959</v>
      </c>
      <c r="U995">
        <f ca="1">IFERROR(ROUNDUP(K995*Admin!$AE$4,0),"FKU")</f>
        <v>1125</v>
      </c>
      <c r="V995" t="str">
        <f>IFERROR(ROUNDUP(L995*Avropsmottagare!$G$4,0),"FKU")</f>
        <v>FKU</v>
      </c>
      <c r="W995">
        <f t="shared" si="32"/>
        <v>0</v>
      </c>
    </row>
    <row r="996" spans="1:23" x14ac:dyDescent="0.35">
      <c r="A996" t="s">
        <v>127</v>
      </c>
      <c r="B996" t="s">
        <v>128</v>
      </c>
      <c r="C996" t="s">
        <v>6</v>
      </c>
      <c r="D996" t="s">
        <v>39</v>
      </c>
      <c r="G996" t="s">
        <v>12</v>
      </c>
      <c r="H996">
        <v>702</v>
      </c>
      <c r="I996">
        <v>779</v>
      </c>
      <c r="J996">
        <v>865</v>
      </c>
      <c r="K996">
        <v>1014</v>
      </c>
      <c r="L996" t="s">
        <v>37</v>
      </c>
      <c r="Q996" t="str">
        <f t="shared" si="31"/>
        <v>Nexer ABF3.3 Tekniker</v>
      </c>
      <c r="R996">
        <f ca="1">IFERROR(ROUNDUP(H996*Admin!$AE$4,0),"FKU")</f>
        <v>779</v>
      </c>
      <c r="S996">
        <f ca="1">IFERROR(ROUNDUP(I996*Admin!$AE$4,0),"FKU")</f>
        <v>864</v>
      </c>
      <c r="T996">
        <f ca="1">IFERROR(ROUNDUP(J996*Admin!$AE$4,0),"FKU")</f>
        <v>959</v>
      </c>
      <c r="U996">
        <f ca="1">IFERROR(ROUNDUP(K996*Admin!$AE$4,0),"FKU")</f>
        <v>1125</v>
      </c>
      <c r="V996" t="str">
        <f>IFERROR(ROUNDUP(L996*Avropsmottagare!$G$4,0),"FKU")</f>
        <v>FKU</v>
      </c>
      <c r="W996">
        <f t="shared" si="32"/>
        <v>0</v>
      </c>
    </row>
    <row r="997" spans="1:23" x14ac:dyDescent="0.35">
      <c r="A997" t="s">
        <v>127</v>
      </c>
      <c r="B997" t="s">
        <v>128</v>
      </c>
      <c r="C997" t="s">
        <v>6</v>
      </c>
      <c r="D997" t="s">
        <v>39</v>
      </c>
      <c r="G997" t="s">
        <v>13</v>
      </c>
      <c r="H997">
        <v>702</v>
      </c>
      <c r="I997">
        <v>779</v>
      </c>
      <c r="J997">
        <v>865</v>
      </c>
      <c r="K997">
        <v>1014</v>
      </c>
      <c r="L997" t="s">
        <v>37</v>
      </c>
      <c r="Q997" t="str">
        <f t="shared" si="31"/>
        <v>Nexer ABF3.4 Testare</v>
      </c>
      <c r="R997">
        <f ca="1">IFERROR(ROUNDUP(H997*Admin!$AE$4,0),"FKU")</f>
        <v>779</v>
      </c>
      <c r="S997">
        <f ca="1">IFERROR(ROUNDUP(I997*Admin!$AE$4,0),"FKU")</f>
        <v>864</v>
      </c>
      <c r="T997">
        <f ca="1">IFERROR(ROUNDUP(J997*Admin!$AE$4,0),"FKU")</f>
        <v>959</v>
      </c>
      <c r="U997">
        <f ca="1">IFERROR(ROUNDUP(K997*Admin!$AE$4,0),"FKU")</f>
        <v>1125</v>
      </c>
      <c r="V997" t="str">
        <f>IFERROR(ROUNDUP(L997*Avropsmottagare!$G$4,0),"FKU")</f>
        <v>FKU</v>
      </c>
      <c r="W997">
        <f t="shared" si="32"/>
        <v>0</v>
      </c>
    </row>
    <row r="998" spans="1:23" x14ac:dyDescent="0.35">
      <c r="A998" t="s">
        <v>127</v>
      </c>
      <c r="B998" t="s">
        <v>128</v>
      </c>
      <c r="C998" t="s">
        <v>6</v>
      </c>
      <c r="D998" t="s">
        <v>113</v>
      </c>
      <c r="G998" t="s">
        <v>40</v>
      </c>
      <c r="H998">
        <v>783</v>
      </c>
      <c r="I998">
        <v>869</v>
      </c>
      <c r="J998">
        <v>965</v>
      </c>
      <c r="K998">
        <v>1265</v>
      </c>
      <c r="L998" t="s">
        <v>37</v>
      </c>
      <c r="Q998" t="str">
        <f t="shared" si="31"/>
        <v>Nexer ABF4.1 Enterprisearkitekt</v>
      </c>
      <c r="R998">
        <f ca="1">IFERROR(ROUNDUP(H998*Admin!$AE$4,0),"FKU")</f>
        <v>869</v>
      </c>
      <c r="S998">
        <f ca="1">IFERROR(ROUNDUP(I998*Admin!$AE$4,0),"FKU")</f>
        <v>964</v>
      </c>
      <c r="T998">
        <f ca="1">IFERROR(ROUNDUP(J998*Admin!$AE$4,0),"FKU")</f>
        <v>1070</v>
      </c>
      <c r="U998">
        <f ca="1">IFERROR(ROUNDUP(K998*Admin!$AE$4,0),"FKU")</f>
        <v>1403</v>
      </c>
      <c r="V998" t="str">
        <f>IFERROR(ROUNDUP(L998*Avropsmottagare!$G$4,0),"FKU")</f>
        <v>FKU</v>
      </c>
      <c r="W998">
        <f t="shared" si="32"/>
        <v>0</v>
      </c>
    </row>
    <row r="999" spans="1:23" x14ac:dyDescent="0.35">
      <c r="A999" t="s">
        <v>127</v>
      </c>
      <c r="B999" t="s">
        <v>128</v>
      </c>
      <c r="C999" t="s">
        <v>6</v>
      </c>
      <c r="D999" t="s">
        <v>113</v>
      </c>
      <c r="G999" t="s">
        <v>41</v>
      </c>
      <c r="H999">
        <v>783</v>
      </c>
      <c r="I999">
        <v>869</v>
      </c>
      <c r="J999">
        <v>965</v>
      </c>
      <c r="K999">
        <v>1265</v>
      </c>
      <c r="L999" t="s">
        <v>37</v>
      </c>
      <c r="Q999" t="str">
        <f t="shared" si="31"/>
        <v>Nexer ABF4.2 Verksamhetsarkitekt</v>
      </c>
      <c r="R999">
        <f ca="1">IFERROR(ROUNDUP(H999*Admin!$AE$4,0),"FKU")</f>
        <v>869</v>
      </c>
      <c r="S999">
        <f ca="1">IFERROR(ROUNDUP(I999*Admin!$AE$4,0),"FKU")</f>
        <v>964</v>
      </c>
      <c r="T999">
        <f ca="1">IFERROR(ROUNDUP(J999*Admin!$AE$4,0),"FKU")</f>
        <v>1070</v>
      </c>
      <c r="U999">
        <f ca="1">IFERROR(ROUNDUP(K999*Admin!$AE$4,0),"FKU")</f>
        <v>1403</v>
      </c>
      <c r="V999" t="str">
        <f>IFERROR(ROUNDUP(L999*Avropsmottagare!$G$4,0),"FKU")</f>
        <v>FKU</v>
      </c>
      <c r="W999">
        <f t="shared" si="32"/>
        <v>0</v>
      </c>
    </row>
    <row r="1000" spans="1:23" x14ac:dyDescent="0.35">
      <c r="A1000" t="s">
        <v>127</v>
      </c>
      <c r="B1000" t="s">
        <v>128</v>
      </c>
      <c r="C1000" t="s">
        <v>6</v>
      </c>
      <c r="D1000" t="s">
        <v>113</v>
      </c>
      <c r="G1000" t="s">
        <v>42</v>
      </c>
      <c r="H1000">
        <v>783</v>
      </c>
      <c r="I1000">
        <v>869</v>
      </c>
      <c r="J1000">
        <v>965</v>
      </c>
      <c r="K1000">
        <v>1265</v>
      </c>
      <c r="L1000" t="s">
        <v>37</v>
      </c>
      <c r="Q1000" t="str">
        <f t="shared" si="31"/>
        <v>Nexer ABF4.3 Lösningsarkitekt</v>
      </c>
      <c r="R1000">
        <f ca="1">IFERROR(ROUNDUP(H1000*Admin!$AE$4,0),"FKU")</f>
        <v>869</v>
      </c>
      <c r="S1000">
        <f ca="1">IFERROR(ROUNDUP(I1000*Admin!$AE$4,0),"FKU")</f>
        <v>964</v>
      </c>
      <c r="T1000">
        <f ca="1">IFERROR(ROUNDUP(J1000*Admin!$AE$4,0),"FKU")</f>
        <v>1070</v>
      </c>
      <c r="U1000">
        <f ca="1">IFERROR(ROUNDUP(K1000*Admin!$AE$4,0),"FKU")</f>
        <v>1403</v>
      </c>
      <c r="V1000" t="str">
        <f>IFERROR(ROUNDUP(L1000*Avropsmottagare!$G$4,0),"FKU")</f>
        <v>FKU</v>
      </c>
      <c r="W1000">
        <f t="shared" si="32"/>
        <v>0</v>
      </c>
    </row>
    <row r="1001" spans="1:23" x14ac:dyDescent="0.35">
      <c r="A1001" t="s">
        <v>127</v>
      </c>
      <c r="B1001" t="s">
        <v>128</v>
      </c>
      <c r="C1001" t="s">
        <v>6</v>
      </c>
      <c r="D1001" t="s">
        <v>113</v>
      </c>
      <c r="G1001" t="s">
        <v>43</v>
      </c>
      <c r="H1001">
        <v>783</v>
      </c>
      <c r="I1001">
        <v>869</v>
      </c>
      <c r="J1001">
        <v>965</v>
      </c>
      <c r="K1001">
        <v>1265</v>
      </c>
      <c r="L1001" t="s">
        <v>37</v>
      </c>
      <c r="Q1001" t="str">
        <f t="shared" si="31"/>
        <v>Nexer ABF4.4 Mjukvaruarkitekt</v>
      </c>
      <c r="R1001">
        <f ca="1">IFERROR(ROUNDUP(H1001*Admin!$AE$4,0),"FKU")</f>
        <v>869</v>
      </c>
      <c r="S1001">
        <f ca="1">IFERROR(ROUNDUP(I1001*Admin!$AE$4,0),"FKU")</f>
        <v>964</v>
      </c>
      <c r="T1001">
        <f ca="1">IFERROR(ROUNDUP(J1001*Admin!$AE$4,0),"FKU")</f>
        <v>1070</v>
      </c>
      <c r="U1001">
        <f ca="1">IFERROR(ROUNDUP(K1001*Admin!$AE$4,0),"FKU")</f>
        <v>1403</v>
      </c>
      <c r="V1001" t="str">
        <f>IFERROR(ROUNDUP(L1001*Avropsmottagare!$G$4,0),"FKU")</f>
        <v>FKU</v>
      </c>
      <c r="W1001">
        <f t="shared" si="32"/>
        <v>0</v>
      </c>
    </row>
    <row r="1002" spans="1:23" x14ac:dyDescent="0.35">
      <c r="A1002" t="s">
        <v>127</v>
      </c>
      <c r="B1002" t="s">
        <v>128</v>
      </c>
      <c r="C1002" t="s">
        <v>6</v>
      </c>
      <c r="D1002" t="s">
        <v>113</v>
      </c>
      <c r="G1002" t="s">
        <v>44</v>
      </c>
      <c r="H1002">
        <v>783</v>
      </c>
      <c r="I1002">
        <v>869</v>
      </c>
      <c r="J1002">
        <v>965</v>
      </c>
      <c r="K1002">
        <v>1265</v>
      </c>
      <c r="L1002" t="s">
        <v>37</v>
      </c>
      <c r="Q1002" t="str">
        <f t="shared" si="31"/>
        <v>Nexer ABF4.5 Infrastrukturarkitekt</v>
      </c>
      <c r="R1002">
        <f ca="1">IFERROR(ROUNDUP(H1002*Admin!$AE$4,0),"FKU")</f>
        <v>869</v>
      </c>
      <c r="S1002">
        <f ca="1">IFERROR(ROUNDUP(I1002*Admin!$AE$4,0),"FKU")</f>
        <v>964</v>
      </c>
      <c r="T1002">
        <f ca="1">IFERROR(ROUNDUP(J1002*Admin!$AE$4,0),"FKU")</f>
        <v>1070</v>
      </c>
      <c r="U1002">
        <f ca="1">IFERROR(ROUNDUP(K1002*Admin!$AE$4,0),"FKU")</f>
        <v>1403</v>
      </c>
      <c r="V1002" t="str">
        <f>IFERROR(ROUNDUP(L1002*Avropsmottagare!$G$4,0),"FKU")</f>
        <v>FKU</v>
      </c>
      <c r="W1002">
        <f t="shared" si="32"/>
        <v>0</v>
      </c>
    </row>
    <row r="1003" spans="1:23" x14ac:dyDescent="0.35">
      <c r="A1003" t="s">
        <v>127</v>
      </c>
      <c r="B1003" t="s">
        <v>128</v>
      </c>
      <c r="C1003" t="s">
        <v>6</v>
      </c>
      <c r="D1003" t="s">
        <v>114</v>
      </c>
      <c r="G1003" t="s">
        <v>14</v>
      </c>
      <c r="H1003">
        <v>945</v>
      </c>
      <c r="I1003">
        <v>1049</v>
      </c>
      <c r="J1003">
        <v>1165</v>
      </c>
      <c r="K1003">
        <v>1350</v>
      </c>
      <c r="L1003" t="s">
        <v>37</v>
      </c>
      <c r="Q1003" t="str">
        <f t="shared" si="31"/>
        <v>Nexer ABF5.1 Säkerhetsstrateg/Säkerhetsanalytiker</v>
      </c>
      <c r="R1003">
        <f ca="1">IFERROR(ROUNDUP(H1003*Admin!$AE$4,0),"FKU")</f>
        <v>1048</v>
      </c>
      <c r="S1003">
        <f ca="1">IFERROR(ROUNDUP(I1003*Admin!$AE$4,0),"FKU")</f>
        <v>1163</v>
      </c>
      <c r="T1003">
        <f ca="1">IFERROR(ROUNDUP(J1003*Admin!$AE$4,0),"FKU")</f>
        <v>1292</v>
      </c>
      <c r="U1003">
        <f ca="1">IFERROR(ROUNDUP(K1003*Admin!$AE$4,0),"FKU")</f>
        <v>1497</v>
      </c>
      <c r="V1003" t="str">
        <f>IFERROR(ROUNDUP(L1003*Avropsmottagare!$G$4,0),"FKU")</f>
        <v>FKU</v>
      </c>
      <c r="W1003">
        <f t="shared" si="32"/>
        <v>0</v>
      </c>
    </row>
    <row r="1004" spans="1:23" x14ac:dyDescent="0.35">
      <c r="A1004" t="s">
        <v>127</v>
      </c>
      <c r="B1004" t="s">
        <v>128</v>
      </c>
      <c r="C1004" t="s">
        <v>6</v>
      </c>
      <c r="D1004" t="s">
        <v>114</v>
      </c>
      <c r="G1004" t="s">
        <v>115</v>
      </c>
      <c r="H1004">
        <v>945</v>
      </c>
      <c r="I1004">
        <v>1049</v>
      </c>
      <c r="J1004">
        <v>1165</v>
      </c>
      <c r="K1004">
        <v>1350</v>
      </c>
      <c r="L1004" t="s">
        <v>37</v>
      </c>
      <c r="Q1004" t="str">
        <f t="shared" si="31"/>
        <v>Nexer ABF5.2 Risk Manager</v>
      </c>
      <c r="R1004">
        <f ca="1">IFERROR(ROUNDUP(H1004*Admin!$AE$4,0),"FKU")</f>
        <v>1048</v>
      </c>
      <c r="S1004">
        <f ca="1">IFERROR(ROUNDUP(I1004*Admin!$AE$4,0),"FKU")</f>
        <v>1163</v>
      </c>
      <c r="T1004">
        <f ca="1">IFERROR(ROUNDUP(J1004*Admin!$AE$4,0),"FKU")</f>
        <v>1292</v>
      </c>
      <c r="U1004">
        <f ca="1">IFERROR(ROUNDUP(K1004*Admin!$AE$4,0),"FKU")</f>
        <v>1497</v>
      </c>
      <c r="V1004" t="str">
        <f>IFERROR(ROUNDUP(L1004*Avropsmottagare!$G$4,0),"FKU")</f>
        <v>FKU</v>
      </c>
      <c r="W1004">
        <f t="shared" si="32"/>
        <v>0</v>
      </c>
    </row>
    <row r="1005" spans="1:23" x14ac:dyDescent="0.35">
      <c r="A1005" t="s">
        <v>127</v>
      </c>
      <c r="B1005" t="s">
        <v>128</v>
      </c>
      <c r="C1005" t="s">
        <v>6</v>
      </c>
      <c r="D1005" t="s">
        <v>114</v>
      </c>
      <c r="G1005" t="s">
        <v>15</v>
      </c>
      <c r="H1005">
        <v>945</v>
      </c>
      <c r="I1005">
        <v>1049</v>
      </c>
      <c r="J1005">
        <v>1165</v>
      </c>
      <c r="K1005">
        <v>1350</v>
      </c>
      <c r="L1005" t="s">
        <v>37</v>
      </c>
      <c r="Q1005" t="str">
        <f t="shared" si="31"/>
        <v>Nexer ABF5.3 Säkerhetstekniker</v>
      </c>
      <c r="R1005">
        <f ca="1">IFERROR(ROUNDUP(H1005*Admin!$AE$4,0),"FKU")</f>
        <v>1048</v>
      </c>
      <c r="S1005">
        <f ca="1">IFERROR(ROUNDUP(I1005*Admin!$AE$4,0),"FKU")</f>
        <v>1163</v>
      </c>
      <c r="T1005">
        <f ca="1">IFERROR(ROUNDUP(J1005*Admin!$AE$4,0),"FKU")</f>
        <v>1292</v>
      </c>
      <c r="U1005">
        <f ca="1">IFERROR(ROUNDUP(K1005*Admin!$AE$4,0),"FKU")</f>
        <v>1497</v>
      </c>
      <c r="V1005" t="str">
        <f>IFERROR(ROUNDUP(L1005*Avropsmottagare!$G$4,0),"FKU")</f>
        <v>FKU</v>
      </c>
      <c r="W1005">
        <f t="shared" si="32"/>
        <v>0</v>
      </c>
    </row>
    <row r="1006" spans="1:23" x14ac:dyDescent="0.35">
      <c r="A1006" t="s">
        <v>127</v>
      </c>
      <c r="B1006" t="s">
        <v>128</v>
      </c>
      <c r="C1006" t="s">
        <v>6</v>
      </c>
      <c r="D1006" t="s">
        <v>116</v>
      </c>
      <c r="G1006" t="s">
        <v>45</v>
      </c>
      <c r="H1006">
        <v>702</v>
      </c>
      <c r="I1006">
        <v>779</v>
      </c>
      <c r="J1006">
        <v>865</v>
      </c>
      <c r="K1006">
        <v>1065</v>
      </c>
      <c r="L1006" t="s">
        <v>37</v>
      </c>
      <c r="Q1006" t="str">
        <f t="shared" si="31"/>
        <v>Nexer ABF6.1 Webbstrateg</v>
      </c>
      <c r="R1006">
        <f ca="1">IFERROR(ROUNDUP(H1006*Admin!$AE$4,0),"FKU")</f>
        <v>779</v>
      </c>
      <c r="S1006">
        <f ca="1">IFERROR(ROUNDUP(I1006*Admin!$AE$4,0),"FKU")</f>
        <v>864</v>
      </c>
      <c r="T1006">
        <f ca="1">IFERROR(ROUNDUP(J1006*Admin!$AE$4,0),"FKU")</f>
        <v>959</v>
      </c>
      <c r="U1006">
        <f ca="1">IFERROR(ROUNDUP(K1006*Admin!$AE$4,0),"FKU")</f>
        <v>1181</v>
      </c>
      <c r="V1006" t="str">
        <f>IFERROR(ROUNDUP(L1006*Avropsmottagare!$G$4,0),"FKU")</f>
        <v>FKU</v>
      </c>
      <c r="W1006">
        <f t="shared" si="32"/>
        <v>0</v>
      </c>
    </row>
    <row r="1007" spans="1:23" x14ac:dyDescent="0.35">
      <c r="A1007" t="s">
        <v>127</v>
      </c>
      <c r="B1007" t="s">
        <v>128</v>
      </c>
      <c r="C1007" t="s">
        <v>6</v>
      </c>
      <c r="D1007" t="s">
        <v>116</v>
      </c>
      <c r="G1007" t="s">
        <v>117</v>
      </c>
      <c r="H1007">
        <v>702</v>
      </c>
      <c r="I1007">
        <v>779</v>
      </c>
      <c r="J1007">
        <v>865</v>
      </c>
      <c r="K1007">
        <v>1065</v>
      </c>
      <c r="L1007" t="s">
        <v>37</v>
      </c>
      <c r="Q1007" t="str">
        <f t="shared" si="31"/>
        <v>Nexer ABF6.2 Interaktionsdesigner/Tillgänglighetsexpert</v>
      </c>
      <c r="R1007">
        <f ca="1">IFERROR(ROUNDUP(H1007*Admin!$AE$4,0),"FKU")</f>
        <v>779</v>
      </c>
      <c r="S1007">
        <f ca="1">IFERROR(ROUNDUP(I1007*Admin!$AE$4,0),"FKU")</f>
        <v>864</v>
      </c>
      <c r="T1007">
        <f ca="1">IFERROR(ROUNDUP(J1007*Admin!$AE$4,0),"FKU")</f>
        <v>959</v>
      </c>
      <c r="U1007">
        <f ca="1">IFERROR(ROUNDUP(K1007*Admin!$AE$4,0),"FKU")</f>
        <v>1181</v>
      </c>
      <c r="V1007" t="str">
        <f>IFERROR(ROUNDUP(L1007*Avropsmottagare!$G$4,0),"FKU")</f>
        <v>FKU</v>
      </c>
      <c r="W1007">
        <f t="shared" si="32"/>
        <v>0</v>
      </c>
    </row>
    <row r="1008" spans="1:23" x14ac:dyDescent="0.35">
      <c r="A1008" t="s">
        <v>127</v>
      </c>
      <c r="B1008" t="s">
        <v>128</v>
      </c>
      <c r="C1008" t="s">
        <v>6</v>
      </c>
      <c r="D1008" t="s">
        <v>116</v>
      </c>
      <c r="G1008" t="s">
        <v>16</v>
      </c>
      <c r="H1008">
        <v>702</v>
      </c>
      <c r="I1008">
        <v>779</v>
      </c>
      <c r="J1008">
        <v>865</v>
      </c>
      <c r="K1008">
        <v>1065</v>
      </c>
      <c r="L1008" t="s">
        <v>37</v>
      </c>
      <c r="Q1008" t="str">
        <f t="shared" si="31"/>
        <v>Nexer ABF6.3 Grafisk formgivare</v>
      </c>
      <c r="R1008">
        <f ca="1">IFERROR(ROUNDUP(H1008*Admin!$AE$4,0),"FKU")</f>
        <v>779</v>
      </c>
      <c r="S1008">
        <f ca="1">IFERROR(ROUNDUP(I1008*Admin!$AE$4,0),"FKU")</f>
        <v>864</v>
      </c>
      <c r="T1008">
        <f ca="1">IFERROR(ROUNDUP(J1008*Admin!$AE$4,0),"FKU")</f>
        <v>959</v>
      </c>
      <c r="U1008">
        <f ca="1">IFERROR(ROUNDUP(K1008*Admin!$AE$4,0),"FKU")</f>
        <v>1181</v>
      </c>
      <c r="V1008" t="str">
        <f>IFERROR(ROUNDUP(L1008*Avropsmottagare!$G$4,0),"FKU")</f>
        <v>FKU</v>
      </c>
      <c r="W1008">
        <f t="shared" si="32"/>
        <v>0</v>
      </c>
    </row>
    <row r="1009" spans="1:23" x14ac:dyDescent="0.35">
      <c r="A1009" t="s">
        <v>127</v>
      </c>
      <c r="B1009" t="s">
        <v>128</v>
      </c>
      <c r="C1009" t="s">
        <v>6</v>
      </c>
      <c r="D1009" t="s">
        <v>46</v>
      </c>
      <c r="G1009" t="s">
        <v>47</v>
      </c>
      <c r="H1009">
        <v>527</v>
      </c>
      <c r="I1009">
        <v>585</v>
      </c>
      <c r="J1009">
        <v>665</v>
      </c>
      <c r="K1009">
        <v>765</v>
      </c>
      <c r="L1009" t="s">
        <v>37</v>
      </c>
      <c r="Q1009" t="str">
        <f t="shared" si="31"/>
        <v>Nexer ABF7.1 Teknikstöd – på plats</v>
      </c>
      <c r="R1009">
        <f ca="1">IFERROR(ROUNDUP(H1009*Admin!$AE$4,0),"FKU")</f>
        <v>585</v>
      </c>
      <c r="S1009">
        <f ca="1">IFERROR(ROUNDUP(I1009*Admin!$AE$4,0),"FKU")</f>
        <v>649</v>
      </c>
      <c r="T1009">
        <f ca="1">IFERROR(ROUNDUP(J1009*Admin!$AE$4,0),"FKU")</f>
        <v>738</v>
      </c>
      <c r="U1009">
        <f ca="1">IFERROR(ROUNDUP(K1009*Admin!$AE$4,0),"FKU")</f>
        <v>849</v>
      </c>
      <c r="V1009" t="str">
        <f>IFERROR(ROUNDUP(L1009*Avropsmottagare!$G$4,0),"FKU")</f>
        <v>FKU</v>
      </c>
      <c r="W1009">
        <f t="shared" si="32"/>
        <v>0</v>
      </c>
    </row>
    <row r="1010" spans="1:23" x14ac:dyDescent="0.35">
      <c r="A1010" t="s">
        <v>70</v>
      </c>
      <c r="B1010" t="s">
        <v>71</v>
      </c>
      <c r="C1010" t="s">
        <v>1</v>
      </c>
      <c r="D1010" t="s">
        <v>36</v>
      </c>
      <c r="G1010" t="s">
        <v>9</v>
      </c>
      <c r="H1010">
        <v>611</v>
      </c>
      <c r="I1010">
        <v>678</v>
      </c>
      <c r="J1010">
        <v>753</v>
      </c>
      <c r="K1010">
        <v>1075</v>
      </c>
      <c r="L1010" t="s">
        <v>37</v>
      </c>
      <c r="Q1010" t="str">
        <f t="shared" si="31"/>
        <v>Pro4u ABA1.1 IT- eller Digitaliseringsstrateg</v>
      </c>
      <c r="R1010">
        <f ca="1">IFERROR(ROUNDUP(H1010*Admin!$AE$4,0),"FKU")</f>
        <v>678</v>
      </c>
      <c r="S1010">
        <f ca="1">IFERROR(ROUNDUP(I1010*Admin!$AE$4,0),"FKU")</f>
        <v>752</v>
      </c>
      <c r="T1010">
        <f ca="1">IFERROR(ROUNDUP(J1010*Admin!$AE$4,0),"FKU")</f>
        <v>835</v>
      </c>
      <c r="U1010">
        <f ca="1">IFERROR(ROUNDUP(K1010*Admin!$AE$4,0),"FKU")</f>
        <v>1192</v>
      </c>
      <c r="V1010" t="str">
        <f>IFERROR(ROUNDUP(L1010*Avropsmottagare!$G$4,0),"FKU")</f>
        <v>FKU</v>
      </c>
      <c r="W1010">
        <f t="shared" si="32"/>
        <v>0</v>
      </c>
    </row>
    <row r="1011" spans="1:23" x14ac:dyDescent="0.35">
      <c r="A1011" t="s">
        <v>70</v>
      </c>
      <c r="B1011" t="s">
        <v>71</v>
      </c>
      <c r="C1011" t="s">
        <v>1</v>
      </c>
      <c r="D1011" t="s">
        <v>36</v>
      </c>
      <c r="G1011" t="s">
        <v>106</v>
      </c>
      <c r="H1011">
        <v>611</v>
      </c>
      <c r="I1011">
        <v>678</v>
      </c>
      <c r="J1011">
        <v>753</v>
      </c>
      <c r="K1011">
        <v>1075</v>
      </c>
      <c r="L1011" t="s">
        <v>37</v>
      </c>
      <c r="Q1011" t="str">
        <f t="shared" si="31"/>
        <v>Pro4u ABA1.2 Modelleringsledare/Kravanalytiker</v>
      </c>
      <c r="R1011">
        <f ca="1">IFERROR(ROUNDUP(H1011*Admin!$AE$4,0),"FKU")</f>
        <v>678</v>
      </c>
      <c r="S1011">
        <f ca="1">IFERROR(ROUNDUP(I1011*Admin!$AE$4,0),"FKU")</f>
        <v>752</v>
      </c>
      <c r="T1011">
        <f ca="1">IFERROR(ROUNDUP(J1011*Admin!$AE$4,0),"FKU")</f>
        <v>835</v>
      </c>
      <c r="U1011">
        <f ca="1">IFERROR(ROUNDUP(K1011*Admin!$AE$4,0),"FKU")</f>
        <v>1192</v>
      </c>
      <c r="V1011" t="str">
        <f>IFERROR(ROUNDUP(L1011*Avropsmottagare!$G$4,0),"FKU")</f>
        <v>FKU</v>
      </c>
      <c r="W1011">
        <f t="shared" si="32"/>
        <v>0</v>
      </c>
    </row>
    <row r="1012" spans="1:23" x14ac:dyDescent="0.35">
      <c r="A1012" t="s">
        <v>70</v>
      </c>
      <c r="B1012" t="s">
        <v>71</v>
      </c>
      <c r="C1012" t="s">
        <v>1</v>
      </c>
      <c r="D1012" t="s">
        <v>36</v>
      </c>
      <c r="G1012" t="s">
        <v>107</v>
      </c>
      <c r="H1012">
        <v>611</v>
      </c>
      <c r="I1012">
        <v>678</v>
      </c>
      <c r="J1012">
        <v>753</v>
      </c>
      <c r="K1012">
        <v>1075</v>
      </c>
      <c r="L1012" t="s">
        <v>37</v>
      </c>
      <c r="Q1012" t="str">
        <f t="shared" si="31"/>
        <v>Pro4u ABA1.3 Metodstöd</v>
      </c>
      <c r="R1012">
        <f ca="1">IFERROR(ROUNDUP(H1012*Admin!$AE$4,0),"FKU")</f>
        <v>678</v>
      </c>
      <c r="S1012">
        <f ca="1">IFERROR(ROUNDUP(I1012*Admin!$AE$4,0),"FKU")</f>
        <v>752</v>
      </c>
      <c r="T1012">
        <f ca="1">IFERROR(ROUNDUP(J1012*Admin!$AE$4,0),"FKU")</f>
        <v>835</v>
      </c>
      <c r="U1012">
        <f ca="1">IFERROR(ROUNDUP(K1012*Admin!$AE$4,0),"FKU")</f>
        <v>1192</v>
      </c>
      <c r="V1012" t="str">
        <f>IFERROR(ROUNDUP(L1012*Avropsmottagare!$G$4,0),"FKU")</f>
        <v>FKU</v>
      </c>
      <c r="W1012">
        <f t="shared" si="32"/>
        <v>0</v>
      </c>
    </row>
    <row r="1013" spans="1:23" x14ac:dyDescent="0.35">
      <c r="A1013" t="s">
        <v>70</v>
      </c>
      <c r="B1013" t="s">
        <v>71</v>
      </c>
      <c r="C1013" t="s">
        <v>1</v>
      </c>
      <c r="D1013" t="s">
        <v>36</v>
      </c>
      <c r="G1013" t="s">
        <v>108</v>
      </c>
      <c r="H1013">
        <v>611</v>
      </c>
      <c r="I1013">
        <v>678</v>
      </c>
      <c r="J1013">
        <v>753</v>
      </c>
      <c r="K1013">
        <v>1075</v>
      </c>
      <c r="L1013" t="s">
        <v>37</v>
      </c>
      <c r="Q1013" t="str">
        <f t="shared" si="31"/>
        <v>Pro4u ABA1.4 Hållbarhetsstrateg inom IT</v>
      </c>
      <c r="R1013">
        <f ca="1">IFERROR(ROUNDUP(H1013*Admin!$AE$4,0),"FKU")</f>
        <v>678</v>
      </c>
      <c r="S1013">
        <f ca="1">IFERROR(ROUNDUP(I1013*Admin!$AE$4,0),"FKU")</f>
        <v>752</v>
      </c>
      <c r="T1013">
        <f ca="1">IFERROR(ROUNDUP(J1013*Admin!$AE$4,0),"FKU")</f>
        <v>835</v>
      </c>
      <c r="U1013">
        <f ca="1">IFERROR(ROUNDUP(K1013*Admin!$AE$4,0),"FKU")</f>
        <v>1192</v>
      </c>
      <c r="V1013" t="str">
        <f>IFERROR(ROUNDUP(L1013*Avropsmottagare!$G$4,0),"FKU")</f>
        <v>FKU</v>
      </c>
      <c r="W1013">
        <f t="shared" si="32"/>
        <v>0</v>
      </c>
    </row>
    <row r="1014" spans="1:23" x14ac:dyDescent="0.35">
      <c r="A1014" t="s">
        <v>70</v>
      </c>
      <c r="B1014" t="s">
        <v>71</v>
      </c>
      <c r="C1014" t="s">
        <v>1</v>
      </c>
      <c r="D1014" t="s">
        <v>38</v>
      </c>
      <c r="G1014" t="s">
        <v>10</v>
      </c>
      <c r="H1014">
        <v>770</v>
      </c>
      <c r="I1014">
        <v>855</v>
      </c>
      <c r="J1014">
        <v>950</v>
      </c>
      <c r="K1014">
        <v>1090</v>
      </c>
      <c r="L1014" t="s">
        <v>37</v>
      </c>
      <c r="Q1014" t="str">
        <f t="shared" si="31"/>
        <v>Pro4u ABA2.1 Projektledare</v>
      </c>
      <c r="R1014">
        <f ca="1">IFERROR(ROUNDUP(H1014*Admin!$AE$4,0),"FKU")</f>
        <v>854</v>
      </c>
      <c r="S1014">
        <f ca="1">IFERROR(ROUNDUP(I1014*Admin!$AE$4,0),"FKU")</f>
        <v>948</v>
      </c>
      <c r="T1014">
        <f ca="1">IFERROR(ROUNDUP(J1014*Admin!$AE$4,0),"FKU")</f>
        <v>1054</v>
      </c>
      <c r="U1014">
        <f ca="1">IFERROR(ROUNDUP(K1014*Admin!$AE$4,0),"FKU")</f>
        <v>1209</v>
      </c>
      <c r="V1014" t="str">
        <f>IFERROR(ROUNDUP(L1014*Avropsmottagare!$G$4,0),"FKU")</f>
        <v>FKU</v>
      </c>
      <c r="W1014">
        <f t="shared" si="32"/>
        <v>0</v>
      </c>
    </row>
    <row r="1015" spans="1:23" x14ac:dyDescent="0.35">
      <c r="A1015" t="s">
        <v>70</v>
      </c>
      <c r="B1015" t="s">
        <v>71</v>
      </c>
      <c r="C1015" t="s">
        <v>1</v>
      </c>
      <c r="D1015" t="s">
        <v>38</v>
      </c>
      <c r="G1015" t="s">
        <v>11</v>
      </c>
      <c r="H1015">
        <v>770</v>
      </c>
      <c r="I1015">
        <v>855</v>
      </c>
      <c r="J1015">
        <v>950</v>
      </c>
      <c r="K1015">
        <v>1090</v>
      </c>
      <c r="L1015" t="s">
        <v>37</v>
      </c>
      <c r="Q1015" t="str">
        <f t="shared" si="31"/>
        <v>Pro4u ABA2.2 Teknisk projektledare</v>
      </c>
      <c r="R1015">
        <f ca="1">IFERROR(ROUNDUP(H1015*Admin!$AE$4,0),"FKU")</f>
        <v>854</v>
      </c>
      <c r="S1015">
        <f ca="1">IFERROR(ROUNDUP(I1015*Admin!$AE$4,0),"FKU")</f>
        <v>948</v>
      </c>
      <c r="T1015">
        <f ca="1">IFERROR(ROUNDUP(J1015*Admin!$AE$4,0),"FKU")</f>
        <v>1054</v>
      </c>
      <c r="U1015">
        <f ca="1">IFERROR(ROUNDUP(K1015*Admin!$AE$4,0),"FKU")</f>
        <v>1209</v>
      </c>
      <c r="V1015" t="str">
        <f>IFERROR(ROUNDUP(L1015*Avropsmottagare!$G$4,0),"FKU")</f>
        <v>FKU</v>
      </c>
      <c r="W1015">
        <f t="shared" si="32"/>
        <v>0</v>
      </c>
    </row>
    <row r="1016" spans="1:23" x14ac:dyDescent="0.35">
      <c r="A1016" t="s">
        <v>70</v>
      </c>
      <c r="B1016" t="s">
        <v>71</v>
      </c>
      <c r="C1016" t="s">
        <v>1</v>
      </c>
      <c r="D1016" t="s">
        <v>38</v>
      </c>
      <c r="G1016" t="s">
        <v>109</v>
      </c>
      <c r="H1016">
        <v>770</v>
      </c>
      <c r="I1016">
        <v>855</v>
      </c>
      <c r="J1016">
        <v>950</v>
      </c>
      <c r="K1016">
        <v>1090</v>
      </c>
      <c r="L1016" t="s">
        <v>37</v>
      </c>
      <c r="Q1016" t="str">
        <f t="shared" si="31"/>
        <v>Pro4u ABA2.3 Förändringsledare</v>
      </c>
      <c r="R1016">
        <f ca="1">IFERROR(ROUNDUP(H1016*Admin!$AE$4,0),"FKU")</f>
        <v>854</v>
      </c>
      <c r="S1016">
        <f ca="1">IFERROR(ROUNDUP(I1016*Admin!$AE$4,0),"FKU")</f>
        <v>948</v>
      </c>
      <c r="T1016">
        <f ca="1">IFERROR(ROUNDUP(J1016*Admin!$AE$4,0),"FKU")</f>
        <v>1054</v>
      </c>
      <c r="U1016">
        <f ca="1">IFERROR(ROUNDUP(K1016*Admin!$AE$4,0),"FKU")</f>
        <v>1209</v>
      </c>
      <c r="V1016" t="str">
        <f>IFERROR(ROUNDUP(L1016*Avropsmottagare!$G$4,0),"FKU")</f>
        <v>FKU</v>
      </c>
      <c r="W1016">
        <f t="shared" si="32"/>
        <v>0</v>
      </c>
    </row>
    <row r="1017" spans="1:23" x14ac:dyDescent="0.35">
      <c r="A1017" t="s">
        <v>70</v>
      </c>
      <c r="B1017" t="s">
        <v>71</v>
      </c>
      <c r="C1017" t="s">
        <v>1</v>
      </c>
      <c r="D1017" t="s">
        <v>38</v>
      </c>
      <c r="G1017" t="s">
        <v>110</v>
      </c>
      <c r="H1017">
        <v>770</v>
      </c>
      <c r="I1017">
        <v>855</v>
      </c>
      <c r="J1017">
        <v>950</v>
      </c>
      <c r="K1017">
        <v>1090</v>
      </c>
      <c r="L1017" t="s">
        <v>37</v>
      </c>
      <c r="Q1017" t="str">
        <f t="shared" si="31"/>
        <v>Pro4u ABA2.4 IT-controller/Compliance manager</v>
      </c>
      <c r="R1017">
        <f ca="1">IFERROR(ROUNDUP(H1017*Admin!$AE$4,0),"FKU")</f>
        <v>854</v>
      </c>
      <c r="S1017">
        <f ca="1">IFERROR(ROUNDUP(I1017*Admin!$AE$4,0),"FKU")</f>
        <v>948</v>
      </c>
      <c r="T1017">
        <f ca="1">IFERROR(ROUNDUP(J1017*Admin!$AE$4,0),"FKU")</f>
        <v>1054</v>
      </c>
      <c r="U1017">
        <f ca="1">IFERROR(ROUNDUP(K1017*Admin!$AE$4,0),"FKU")</f>
        <v>1209</v>
      </c>
      <c r="V1017" t="str">
        <f>IFERROR(ROUNDUP(L1017*Avropsmottagare!$G$4,0),"FKU")</f>
        <v>FKU</v>
      </c>
      <c r="W1017">
        <f t="shared" si="32"/>
        <v>0</v>
      </c>
    </row>
    <row r="1018" spans="1:23" x14ac:dyDescent="0.35">
      <c r="A1018" t="s">
        <v>70</v>
      </c>
      <c r="B1018" t="s">
        <v>71</v>
      </c>
      <c r="C1018" t="s">
        <v>1</v>
      </c>
      <c r="D1018" t="s">
        <v>39</v>
      </c>
      <c r="G1018" t="s">
        <v>111</v>
      </c>
      <c r="H1018">
        <v>721</v>
      </c>
      <c r="I1018">
        <v>801</v>
      </c>
      <c r="J1018">
        <v>890</v>
      </c>
      <c r="K1018">
        <v>1020</v>
      </c>
      <c r="L1018" t="s">
        <v>37</v>
      </c>
      <c r="Q1018" t="str">
        <f t="shared" si="31"/>
        <v>Pro4u ABA3.1 Systemutvecklare/Systemintegratör</v>
      </c>
      <c r="R1018">
        <f ca="1">IFERROR(ROUNDUP(H1018*Admin!$AE$4,0),"FKU")</f>
        <v>800</v>
      </c>
      <c r="S1018">
        <f ca="1">IFERROR(ROUNDUP(I1018*Admin!$AE$4,0),"FKU")</f>
        <v>889</v>
      </c>
      <c r="T1018">
        <f ca="1">IFERROR(ROUNDUP(J1018*Admin!$AE$4,0),"FKU")</f>
        <v>987</v>
      </c>
      <c r="U1018">
        <f ca="1">IFERROR(ROUNDUP(K1018*Admin!$AE$4,0),"FKU")</f>
        <v>1131</v>
      </c>
      <c r="V1018" t="str">
        <f>IFERROR(ROUNDUP(L1018*Avropsmottagare!$G$4,0),"FKU")</f>
        <v>FKU</v>
      </c>
      <c r="W1018">
        <f t="shared" si="32"/>
        <v>0</v>
      </c>
    </row>
    <row r="1019" spans="1:23" x14ac:dyDescent="0.35">
      <c r="A1019" t="s">
        <v>70</v>
      </c>
      <c r="B1019" t="s">
        <v>71</v>
      </c>
      <c r="C1019" t="s">
        <v>1</v>
      </c>
      <c r="D1019" t="s">
        <v>39</v>
      </c>
      <c r="G1019" t="s">
        <v>112</v>
      </c>
      <c r="H1019">
        <v>721</v>
      </c>
      <c r="I1019">
        <v>801</v>
      </c>
      <c r="J1019">
        <v>890</v>
      </c>
      <c r="K1019">
        <v>1020</v>
      </c>
      <c r="L1019" t="s">
        <v>37</v>
      </c>
      <c r="Q1019" t="str">
        <f t="shared" si="31"/>
        <v>Pro4u ABA3.2 Systemförvaltare</v>
      </c>
      <c r="R1019">
        <f ca="1">IFERROR(ROUNDUP(H1019*Admin!$AE$4,0),"FKU")</f>
        <v>800</v>
      </c>
      <c r="S1019">
        <f ca="1">IFERROR(ROUNDUP(I1019*Admin!$AE$4,0),"FKU")</f>
        <v>889</v>
      </c>
      <c r="T1019">
        <f ca="1">IFERROR(ROUNDUP(J1019*Admin!$AE$4,0),"FKU")</f>
        <v>987</v>
      </c>
      <c r="U1019">
        <f ca="1">IFERROR(ROUNDUP(K1019*Admin!$AE$4,0),"FKU")</f>
        <v>1131</v>
      </c>
      <c r="V1019" t="str">
        <f>IFERROR(ROUNDUP(L1019*Avropsmottagare!$G$4,0),"FKU")</f>
        <v>FKU</v>
      </c>
      <c r="W1019">
        <f t="shared" si="32"/>
        <v>0</v>
      </c>
    </row>
    <row r="1020" spans="1:23" x14ac:dyDescent="0.35">
      <c r="A1020" t="s">
        <v>70</v>
      </c>
      <c r="B1020" t="s">
        <v>71</v>
      </c>
      <c r="C1020" t="s">
        <v>1</v>
      </c>
      <c r="D1020" t="s">
        <v>39</v>
      </c>
      <c r="G1020" t="s">
        <v>12</v>
      </c>
      <c r="H1020">
        <v>721</v>
      </c>
      <c r="I1020">
        <v>801</v>
      </c>
      <c r="J1020">
        <v>890</v>
      </c>
      <c r="K1020">
        <v>1020</v>
      </c>
      <c r="L1020" t="s">
        <v>37</v>
      </c>
      <c r="Q1020" t="str">
        <f t="shared" si="31"/>
        <v>Pro4u ABA3.3 Tekniker</v>
      </c>
      <c r="R1020">
        <f ca="1">IFERROR(ROUNDUP(H1020*Admin!$AE$4,0),"FKU")</f>
        <v>800</v>
      </c>
      <c r="S1020">
        <f ca="1">IFERROR(ROUNDUP(I1020*Admin!$AE$4,0),"FKU")</f>
        <v>889</v>
      </c>
      <c r="T1020">
        <f ca="1">IFERROR(ROUNDUP(J1020*Admin!$AE$4,0),"FKU")</f>
        <v>987</v>
      </c>
      <c r="U1020">
        <f ca="1">IFERROR(ROUNDUP(K1020*Admin!$AE$4,0),"FKU")</f>
        <v>1131</v>
      </c>
      <c r="V1020" t="str">
        <f>IFERROR(ROUNDUP(L1020*Avropsmottagare!$G$4,0),"FKU")</f>
        <v>FKU</v>
      </c>
      <c r="W1020">
        <f t="shared" si="32"/>
        <v>0</v>
      </c>
    </row>
    <row r="1021" spans="1:23" x14ac:dyDescent="0.35">
      <c r="A1021" t="s">
        <v>70</v>
      </c>
      <c r="B1021" t="s">
        <v>71</v>
      </c>
      <c r="C1021" t="s">
        <v>1</v>
      </c>
      <c r="D1021" t="s">
        <v>39</v>
      </c>
      <c r="G1021" t="s">
        <v>13</v>
      </c>
      <c r="H1021">
        <v>721</v>
      </c>
      <c r="I1021">
        <v>801</v>
      </c>
      <c r="J1021">
        <v>890</v>
      </c>
      <c r="K1021">
        <v>1020</v>
      </c>
      <c r="L1021" t="s">
        <v>37</v>
      </c>
      <c r="Q1021" t="str">
        <f t="shared" si="31"/>
        <v>Pro4u ABA3.4 Testare</v>
      </c>
      <c r="R1021">
        <f ca="1">IFERROR(ROUNDUP(H1021*Admin!$AE$4,0),"FKU")</f>
        <v>800</v>
      </c>
      <c r="S1021">
        <f ca="1">IFERROR(ROUNDUP(I1021*Admin!$AE$4,0),"FKU")</f>
        <v>889</v>
      </c>
      <c r="T1021">
        <f ca="1">IFERROR(ROUNDUP(J1021*Admin!$AE$4,0),"FKU")</f>
        <v>987</v>
      </c>
      <c r="U1021">
        <f ca="1">IFERROR(ROUNDUP(K1021*Admin!$AE$4,0),"FKU")</f>
        <v>1131</v>
      </c>
      <c r="V1021" t="str">
        <f>IFERROR(ROUNDUP(L1021*Avropsmottagare!$G$4,0),"FKU")</f>
        <v>FKU</v>
      </c>
      <c r="W1021">
        <f t="shared" si="32"/>
        <v>0</v>
      </c>
    </row>
    <row r="1022" spans="1:23" x14ac:dyDescent="0.35">
      <c r="A1022" t="s">
        <v>70</v>
      </c>
      <c r="B1022" t="s">
        <v>71</v>
      </c>
      <c r="C1022" t="s">
        <v>1</v>
      </c>
      <c r="D1022" t="s">
        <v>113</v>
      </c>
      <c r="G1022" t="s">
        <v>40</v>
      </c>
      <c r="H1022">
        <v>653</v>
      </c>
      <c r="I1022">
        <v>725</v>
      </c>
      <c r="J1022">
        <v>805</v>
      </c>
      <c r="K1022">
        <v>1150</v>
      </c>
      <c r="L1022" t="s">
        <v>37</v>
      </c>
      <c r="Q1022" t="str">
        <f t="shared" si="31"/>
        <v>Pro4u ABA4.1 Enterprisearkitekt</v>
      </c>
      <c r="R1022">
        <f ca="1">IFERROR(ROUNDUP(H1022*Admin!$AE$4,0),"FKU")</f>
        <v>724</v>
      </c>
      <c r="S1022">
        <f ca="1">IFERROR(ROUNDUP(I1022*Admin!$AE$4,0),"FKU")</f>
        <v>804</v>
      </c>
      <c r="T1022">
        <f ca="1">IFERROR(ROUNDUP(J1022*Admin!$AE$4,0),"FKU")</f>
        <v>893</v>
      </c>
      <c r="U1022">
        <f ca="1">IFERROR(ROUNDUP(K1022*Admin!$AE$4,0),"FKU")</f>
        <v>1275</v>
      </c>
      <c r="V1022" t="str">
        <f>IFERROR(ROUNDUP(L1022*Avropsmottagare!$G$4,0),"FKU")</f>
        <v>FKU</v>
      </c>
      <c r="W1022">
        <f t="shared" si="32"/>
        <v>0</v>
      </c>
    </row>
    <row r="1023" spans="1:23" x14ac:dyDescent="0.35">
      <c r="A1023" t="s">
        <v>70</v>
      </c>
      <c r="B1023" t="s">
        <v>71</v>
      </c>
      <c r="C1023" t="s">
        <v>1</v>
      </c>
      <c r="D1023" t="s">
        <v>113</v>
      </c>
      <c r="G1023" t="s">
        <v>41</v>
      </c>
      <c r="H1023">
        <v>653</v>
      </c>
      <c r="I1023">
        <v>725</v>
      </c>
      <c r="J1023">
        <v>805</v>
      </c>
      <c r="K1023">
        <v>1150</v>
      </c>
      <c r="L1023" t="s">
        <v>37</v>
      </c>
      <c r="Q1023" t="str">
        <f t="shared" si="31"/>
        <v>Pro4u ABA4.2 Verksamhetsarkitekt</v>
      </c>
      <c r="R1023">
        <f ca="1">IFERROR(ROUNDUP(H1023*Admin!$AE$4,0),"FKU")</f>
        <v>724</v>
      </c>
      <c r="S1023">
        <f ca="1">IFERROR(ROUNDUP(I1023*Admin!$AE$4,0),"FKU")</f>
        <v>804</v>
      </c>
      <c r="T1023">
        <f ca="1">IFERROR(ROUNDUP(J1023*Admin!$AE$4,0),"FKU")</f>
        <v>893</v>
      </c>
      <c r="U1023">
        <f ca="1">IFERROR(ROUNDUP(K1023*Admin!$AE$4,0),"FKU")</f>
        <v>1275</v>
      </c>
      <c r="V1023" t="str">
        <f>IFERROR(ROUNDUP(L1023*Avropsmottagare!$G$4,0),"FKU")</f>
        <v>FKU</v>
      </c>
      <c r="W1023">
        <f t="shared" si="32"/>
        <v>0</v>
      </c>
    </row>
    <row r="1024" spans="1:23" x14ac:dyDescent="0.35">
      <c r="A1024" t="s">
        <v>70</v>
      </c>
      <c r="B1024" t="s">
        <v>71</v>
      </c>
      <c r="C1024" t="s">
        <v>1</v>
      </c>
      <c r="D1024" t="s">
        <v>113</v>
      </c>
      <c r="G1024" t="s">
        <v>42</v>
      </c>
      <c r="H1024">
        <v>653</v>
      </c>
      <c r="I1024">
        <v>725</v>
      </c>
      <c r="J1024">
        <v>805</v>
      </c>
      <c r="K1024">
        <v>1150</v>
      </c>
      <c r="L1024" t="s">
        <v>37</v>
      </c>
      <c r="Q1024" t="str">
        <f t="shared" si="31"/>
        <v>Pro4u ABA4.3 Lösningsarkitekt</v>
      </c>
      <c r="R1024">
        <f ca="1">IFERROR(ROUNDUP(H1024*Admin!$AE$4,0),"FKU")</f>
        <v>724</v>
      </c>
      <c r="S1024">
        <f ca="1">IFERROR(ROUNDUP(I1024*Admin!$AE$4,0),"FKU")</f>
        <v>804</v>
      </c>
      <c r="T1024">
        <f ca="1">IFERROR(ROUNDUP(J1024*Admin!$AE$4,0),"FKU")</f>
        <v>893</v>
      </c>
      <c r="U1024">
        <f ca="1">IFERROR(ROUNDUP(K1024*Admin!$AE$4,0),"FKU")</f>
        <v>1275</v>
      </c>
      <c r="V1024" t="str">
        <f>IFERROR(ROUNDUP(L1024*Avropsmottagare!$G$4,0),"FKU")</f>
        <v>FKU</v>
      </c>
      <c r="W1024">
        <f t="shared" si="32"/>
        <v>0</v>
      </c>
    </row>
    <row r="1025" spans="1:23" x14ac:dyDescent="0.35">
      <c r="A1025" t="s">
        <v>70</v>
      </c>
      <c r="B1025" t="s">
        <v>71</v>
      </c>
      <c r="C1025" t="s">
        <v>1</v>
      </c>
      <c r="D1025" t="s">
        <v>113</v>
      </c>
      <c r="G1025" t="s">
        <v>43</v>
      </c>
      <c r="H1025">
        <v>653</v>
      </c>
      <c r="I1025">
        <v>725</v>
      </c>
      <c r="J1025">
        <v>805</v>
      </c>
      <c r="K1025">
        <v>1150</v>
      </c>
      <c r="L1025" t="s">
        <v>37</v>
      </c>
      <c r="Q1025" t="str">
        <f t="shared" si="31"/>
        <v>Pro4u ABA4.4 Mjukvaruarkitekt</v>
      </c>
      <c r="R1025">
        <f ca="1">IFERROR(ROUNDUP(H1025*Admin!$AE$4,0),"FKU")</f>
        <v>724</v>
      </c>
      <c r="S1025">
        <f ca="1">IFERROR(ROUNDUP(I1025*Admin!$AE$4,0),"FKU")</f>
        <v>804</v>
      </c>
      <c r="T1025">
        <f ca="1">IFERROR(ROUNDUP(J1025*Admin!$AE$4,0),"FKU")</f>
        <v>893</v>
      </c>
      <c r="U1025">
        <f ca="1">IFERROR(ROUNDUP(K1025*Admin!$AE$4,0),"FKU")</f>
        <v>1275</v>
      </c>
      <c r="V1025" t="str">
        <f>IFERROR(ROUNDUP(L1025*Avropsmottagare!$G$4,0),"FKU")</f>
        <v>FKU</v>
      </c>
      <c r="W1025">
        <f t="shared" si="32"/>
        <v>0</v>
      </c>
    </row>
    <row r="1026" spans="1:23" x14ac:dyDescent="0.35">
      <c r="A1026" t="s">
        <v>70</v>
      </c>
      <c r="B1026" t="s">
        <v>71</v>
      </c>
      <c r="C1026" t="s">
        <v>1</v>
      </c>
      <c r="D1026" t="s">
        <v>113</v>
      </c>
      <c r="G1026" t="s">
        <v>44</v>
      </c>
      <c r="H1026">
        <v>653</v>
      </c>
      <c r="I1026">
        <v>725</v>
      </c>
      <c r="J1026">
        <v>805</v>
      </c>
      <c r="K1026">
        <v>1150</v>
      </c>
      <c r="L1026" t="s">
        <v>37</v>
      </c>
      <c r="Q1026" t="str">
        <f t="shared" si="31"/>
        <v>Pro4u ABA4.5 Infrastrukturarkitekt</v>
      </c>
      <c r="R1026">
        <f ca="1">IFERROR(ROUNDUP(H1026*Admin!$AE$4,0),"FKU")</f>
        <v>724</v>
      </c>
      <c r="S1026">
        <f ca="1">IFERROR(ROUNDUP(I1026*Admin!$AE$4,0),"FKU")</f>
        <v>804</v>
      </c>
      <c r="T1026">
        <f ca="1">IFERROR(ROUNDUP(J1026*Admin!$AE$4,0),"FKU")</f>
        <v>893</v>
      </c>
      <c r="U1026">
        <f ca="1">IFERROR(ROUNDUP(K1026*Admin!$AE$4,0),"FKU")</f>
        <v>1275</v>
      </c>
      <c r="V1026" t="str">
        <f>IFERROR(ROUNDUP(L1026*Avropsmottagare!$G$4,0),"FKU")</f>
        <v>FKU</v>
      </c>
      <c r="W1026">
        <f t="shared" si="32"/>
        <v>0</v>
      </c>
    </row>
    <row r="1027" spans="1:23" x14ac:dyDescent="0.35">
      <c r="A1027" t="s">
        <v>70</v>
      </c>
      <c r="B1027" t="s">
        <v>71</v>
      </c>
      <c r="C1027" t="s">
        <v>1</v>
      </c>
      <c r="D1027" t="s">
        <v>114</v>
      </c>
      <c r="G1027" t="s">
        <v>14</v>
      </c>
      <c r="H1027">
        <v>491</v>
      </c>
      <c r="I1027">
        <v>545</v>
      </c>
      <c r="J1027">
        <v>605</v>
      </c>
      <c r="K1027">
        <v>863</v>
      </c>
      <c r="L1027" t="s">
        <v>37</v>
      </c>
      <c r="Q1027" t="str">
        <f t="shared" ref="Q1027:Q1090" si="33">$A1027&amp;$C1027&amp;$G1027</f>
        <v>Pro4u ABA5.1 Säkerhetsstrateg/Säkerhetsanalytiker</v>
      </c>
      <c r="R1027">
        <f ca="1">IFERROR(ROUNDUP(H1027*Admin!$AE$4,0),"FKU")</f>
        <v>545</v>
      </c>
      <c r="S1027">
        <f ca="1">IFERROR(ROUNDUP(I1027*Admin!$AE$4,0),"FKU")</f>
        <v>605</v>
      </c>
      <c r="T1027">
        <f ca="1">IFERROR(ROUNDUP(J1027*Admin!$AE$4,0),"FKU")</f>
        <v>671</v>
      </c>
      <c r="U1027">
        <f ca="1">IFERROR(ROUNDUP(K1027*Admin!$AE$4,0),"FKU")</f>
        <v>957</v>
      </c>
      <c r="V1027" t="str">
        <f>IFERROR(ROUNDUP(L1027*Avropsmottagare!$G$4,0),"FKU")</f>
        <v>FKU</v>
      </c>
      <c r="W1027">
        <f t="shared" ref="W1027:W1090" si="34">M1027/1000000</f>
        <v>0</v>
      </c>
    </row>
    <row r="1028" spans="1:23" x14ac:dyDescent="0.35">
      <c r="A1028" t="s">
        <v>70</v>
      </c>
      <c r="B1028" t="s">
        <v>71</v>
      </c>
      <c r="C1028" t="s">
        <v>1</v>
      </c>
      <c r="D1028" t="s">
        <v>114</v>
      </c>
      <c r="G1028" t="s">
        <v>115</v>
      </c>
      <c r="H1028">
        <v>491</v>
      </c>
      <c r="I1028">
        <v>545</v>
      </c>
      <c r="J1028">
        <v>605</v>
      </c>
      <c r="K1028">
        <v>863</v>
      </c>
      <c r="L1028" t="s">
        <v>37</v>
      </c>
      <c r="Q1028" t="str">
        <f t="shared" si="33"/>
        <v>Pro4u ABA5.2 Risk Manager</v>
      </c>
      <c r="R1028">
        <f ca="1">IFERROR(ROUNDUP(H1028*Admin!$AE$4,0),"FKU")</f>
        <v>545</v>
      </c>
      <c r="S1028">
        <f ca="1">IFERROR(ROUNDUP(I1028*Admin!$AE$4,0),"FKU")</f>
        <v>605</v>
      </c>
      <c r="T1028">
        <f ca="1">IFERROR(ROUNDUP(J1028*Admin!$AE$4,0),"FKU")</f>
        <v>671</v>
      </c>
      <c r="U1028">
        <f ca="1">IFERROR(ROUNDUP(K1028*Admin!$AE$4,0),"FKU")</f>
        <v>957</v>
      </c>
      <c r="V1028" t="str">
        <f>IFERROR(ROUNDUP(L1028*Avropsmottagare!$G$4,0),"FKU")</f>
        <v>FKU</v>
      </c>
      <c r="W1028">
        <f t="shared" si="34"/>
        <v>0</v>
      </c>
    </row>
    <row r="1029" spans="1:23" x14ac:dyDescent="0.35">
      <c r="A1029" t="s">
        <v>70</v>
      </c>
      <c r="B1029" t="s">
        <v>71</v>
      </c>
      <c r="C1029" t="s">
        <v>1</v>
      </c>
      <c r="D1029" t="s">
        <v>114</v>
      </c>
      <c r="G1029" t="s">
        <v>15</v>
      </c>
      <c r="H1029">
        <v>491</v>
      </c>
      <c r="I1029">
        <v>545</v>
      </c>
      <c r="J1029">
        <v>605</v>
      </c>
      <c r="K1029">
        <v>863</v>
      </c>
      <c r="L1029" t="s">
        <v>37</v>
      </c>
      <c r="Q1029" t="str">
        <f t="shared" si="33"/>
        <v>Pro4u ABA5.3 Säkerhetstekniker</v>
      </c>
      <c r="R1029">
        <f ca="1">IFERROR(ROUNDUP(H1029*Admin!$AE$4,0),"FKU")</f>
        <v>545</v>
      </c>
      <c r="S1029">
        <f ca="1">IFERROR(ROUNDUP(I1029*Admin!$AE$4,0),"FKU")</f>
        <v>605</v>
      </c>
      <c r="T1029">
        <f ca="1">IFERROR(ROUNDUP(J1029*Admin!$AE$4,0),"FKU")</f>
        <v>671</v>
      </c>
      <c r="U1029">
        <f ca="1">IFERROR(ROUNDUP(K1029*Admin!$AE$4,0),"FKU")</f>
        <v>957</v>
      </c>
      <c r="V1029" t="str">
        <f>IFERROR(ROUNDUP(L1029*Avropsmottagare!$G$4,0),"FKU")</f>
        <v>FKU</v>
      </c>
      <c r="W1029">
        <f t="shared" si="34"/>
        <v>0</v>
      </c>
    </row>
    <row r="1030" spans="1:23" x14ac:dyDescent="0.35">
      <c r="A1030" t="s">
        <v>70</v>
      </c>
      <c r="B1030" t="s">
        <v>71</v>
      </c>
      <c r="C1030" t="s">
        <v>1</v>
      </c>
      <c r="D1030" t="s">
        <v>116</v>
      </c>
      <c r="G1030" t="s">
        <v>45</v>
      </c>
      <c r="H1030">
        <v>562</v>
      </c>
      <c r="I1030">
        <v>624</v>
      </c>
      <c r="J1030">
        <v>693</v>
      </c>
      <c r="K1030">
        <v>990</v>
      </c>
      <c r="L1030" t="s">
        <v>37</v>
      </c>
      <c r="Q1030" t="str">
        <f t="shared" si="33"/>
        <v>Pro4u ABA6.1 Webbstrateg</v>
      </c>
      <c r="R1030">
        <f ca="1">IFERROR(ROUNDUP(H1030*Admin!$AE$4,0),"FKU")</f>
        <v>624</v>
      </c>
      <c r="S1030">
        <f ca="1">IFERROR(ROUNDUP(I1030*Admin!$AE$4,0),"FKU")</f>
        <v>692</v>
      </c>
      <c r="T1030">
        <f ca="1">IFERROR(ROUNDUP(J1030*Admin!$AE$4,0),"FKU")</f>
        <v>769</v>
      </c>
      <c r="U1030">
        <f ca="1">IFERROR(ROUNDUP(K1030*Admin!$AE$4,0),"FKU")</f>
        <v>1098</v>
      </c>
      <c r="V1030" t="str">
        <f>IFERROR(ROUNDUP(L1030*Avropsmottagare!$G$4,0),"FKU")</f>
        <v>FKU</v>
      </c>
      <c r="W1030">
        <f t="shared" si="34"/>
        <v>0</v>
      </c>
    </row>
    <row r="1031" spans="1:23" x14ac:dyDescent="0.35">
      <c r="A1031" t="s">
        <v>70</v>
      </c>
      <c r="B1031" t="s">
        <v>71</v>
      </c>
      <c r="C1031" t="s">
        <v>1</v>
      </c>
      <c r="D1031" t="s">
        <v>116</v>
      </c>
      <c r="G1031" t="s">
        <v>117</v>
      </c>
      <c r="H1031">
        <v>562</v>
      </c>
      <c r="I1031">
        <v>624</v>
      </c>
      <c r="J1031">
        <v>693</v>
      </c>
      <c r="K1031">
        <v>990</v>
      </c>
      <c r="L1031" t="s">
        <v>37</v>
      </c>
      <c r="Q1031" t="str">
        <f t="shared" si="33"/>
        <v>Pro4u ABA6.2 Interaktionsdesigner/Tillgänglighetsexpert</v>
      </c>
      <c r="R1031">
        <f ca="1">IFERROR(ROUNDUP(H1031*Admin!$AE$4,0),"FKU")</f>
        <v>624</v>
      </c>
      <c r="S1031">
        <f ca="1">IFERROR(ROUNDUP(I1031*Admin!$AE$4,0),"FKU")</f>
        <v>692</v>
      </c>
      <c r="T1031">
        <f ca="1">IFERROR(ROUNDUP(J1031*Admin!$AE$4,0),"FKU")</f>
        <v>769</v>
      </c>
      <c r="U1031">
        <f ca="1">IFERROR(ROUNDUP(K1031*Admin!$AE$4,0),"FKU")</f>
        <v>1098</v>
      </c>
      <c r="V1031" t="str">
        <f>IFERROR(ROUNDUP(L1031*Avropsmottagare!$G$4,0),"FKU")</f>
        <v>FKU</v>
      </c>
      <c r="W1031">
        <f t="shared" si="34"/>
        <v>0</v>
      </c>
    </row>
    <row r="1032" spans="1:23" x14ac:dyDescent="0.35">
      <c r="A1032" t="s">
        <v>70</v>
      </c>
      <c r="B1032" t="s">
        <v>71</v>
      </c>
      <c r="C1032" t="s">
        <v>1</v>
      </c>
      <c r="D1032" t="s">
        <v>116</v>
      </c>
      <c r="G1032" t="s">
        <v>16</v>
      </c>
      <c r="H1032">
        <v>562</v>
      </c>
      <c r="I1032">
        <v>624</v>
      </c>
      <c r="J1032">
        <v>693</v>
      </c>
      <c r="K1032">
        <v>990</v>
      </c>
      <c r="L1032" t="s">
        <v>37</v>
      </c>
      <c r="Q1032" t="str">
        <f t="shared" si="33"/>
        <v>Pro4u ABA6.3 Grafisk formgivare</v>
      </c>
      <c r="R1032">
        <f ca="1">IFERROR(ROUNDUP(H1032*Admin!$AE$4,0),"FKU")</f>
        <v>624</v>
      </c>
      <c r="S1032">
        <f ca="1">IFERROR(ROUNDUP(I1032*Admin!$AE$4,0),"FKU")</f>
        <v>692</v>
      </c>
      <c r="T1032">
        <f ca="1">IFERROR(ROUNDUP(J1032*Admin!$AE$4,0),"FKU")</f>
        <v>769</v>
      </c>
      <c r="U1032">
        <f ca="1">IFERROR(ROUNDUP(K1032*Admin!$AE$4,0),"FKU")</f>
        <v>1098</v>
      </c>
      <c r="V1032" t="str">
        <f>IFERROR(ROUNDUP(L1032*Avropsmottagare!$G$4,0),"FKU")</f>
        <v>FKU</v>
      </c>
      <c r="W1032">
        <f t="shared" si="34"/>
        <v>0</v>
      </c>
    </row>
    <row r="1033" spans="1:23" x14ac:dyDescent="0.35">
      <c r="A1033" t="s">
        <v>70</v>
      </c>
      <c r="B1033" t="s">
        <v>71</v>
      </c>
      <c r="C1033" t="s">
        <v>1</v>
      </c>
      <c r="D1033" t="s">
        <v>46</v>
      </c>
      <c r="G1033" t="s">
        <v>47</v>
      </c>
      <c r="H1033">
        <v>288</v>
      </c>
      <c r="I1033">
        <v>319</v>
      </c>
      <c r="J1033">
        <v>455</v>
      </c>
      <c r="K1033">
        <v>650</v>
      </c>
      <c r="L1033" t="s">
        <v>37</v>
      </c>
      <c r="Q1033" t="str">
        <f t="shared" si="33"/>
        <v>Pro4u ABA7.1 Teknikstöd – på plats</v>
      </c>
      <c r="R1033">
        <f ca="1">IFERROR(ROUNDUP(H1033*Admin!$AE$4,0),"FKU")</f>
        <v>320</v>
      </c>
      <c r="S1033">
        <f ca="1">IFERROR(ROUNDUP(I1033*Admin!$AE$4,0),"FKU")</f>
        <v>354</v>
      </c>
      <c r="T1033">
        <f ca="1">IFERROR(ROUNDUP(J1033*Admin!$AE$4,0),"FKU")</f>
        <v>505</v>
      </c>
      <c r="U1033">
        <f ca="1">IFERROR(ROUNDUP(K1033*Admin!$AE$4,0),"FKU")</f>
        <v>721</v>
      </c>
      <c r="V1033" t="str">
        <f>IFERROR(ROUNDUP(L1033*Avropsmottagare!$G$4,0),"FKU")</f>
        <v>FKU</v>
      </c>
      <c r="W1033">
        <f t="shared" si="34"/>
        <v>0</v>
      </c>
    </row>
    <row r="1034" spans="1:23" x14ac:dyDescent="0.35">
      <c r="A1034" t="s">
        <v>70</v>
      </c>
      <c r="B1034" t="s">
        <v>71</v>
      </c>
      <c r="C1034" t="s">
        <v>2</v>
      </c>
      <c r="D1034" t="s">
        <v>36</v>
      </c>
      <c r="G1034" t="s">
        <v>9</v>
      </c>
      <c r="H1034">
        <v>585</v>
      </c>
      <c r="I1034">
        <v>649</v>
      </c>
      <c r="J1034">
        <v>721</v>
      </c>
      <c r="K1034">
        <v>1029</v>
      </c>
      <c r="L1034" t="s">
        <v>37</v>
      </c>
      <c r="Q1034" t="str">
        <f t="shared" si="33"/>
        <v>Pro4u ABB1.1 IT- eller Digitaliseringsstrateg</v>
      </c>
      <c r="R1034">
        <f ca="1">IFERROR(ROUNDUP(H1034*Admin!$AE$4,0),"FKU")</f>
        <v>649</v>
      </c>
      <c r="S1034">
        <f ca="1">IFERROR(ROUNDUP(I1034*Admin!$AE$4,0),"FKU")</f>
        <v>720</v>
      </c>
      <c r="T1034">
        <f ca="1">IFERROR(ROUNDUP(J1034*Admin!$AE$4,0),"FKU")</f>
        <v>800</v>
      </c>
      <c r="U1034">
        <f ca="1">IFERROR(ROUNDUP(K1034*Admin!$AE$4,0),"FKU")</f>
        <v>1141</v>
      </c>
      <c r="V1034" t="str">
        <f>IFERROR(ROUNDUP(L1034*Avropsmottagare!$G$4,0),"FKU")</f>
        <v>FKU</v>
      </c>
      <c r="W1034">
        <f t="shared" si="34"/>
        <v>0</v>
      </c>
    </row>
    <row r="1035" spans="1:23" x14ac:dyDescent="0.35">
      <c r="A1035" t="s">
        <v>70</v>
      </c>
      <c r="B1035" t="s">
        <v>71</v>
      </c>
      <c r="C1035" t="s">
        <v>2</v>
      </c>
      <c r="D1035" t="s">
        <v>36</v>
      </c>
      <c r="G1035" t="s">
        <v>106</v>
      </c>
      <c r="H1035">
        <v>585</v>
      </c>
      <c r="I1035">
        <v>649</v>
      </c>
      <c r="J1035">
        <v>721</v>
      </c>
      <c r="K1035">
        <v>1029</v>
      </c>
      <c r="L1035" t="s">
        <v>37</v>
      </c>
      <c r="Q1035" t="str">
        <f t="shared" si="33"/>
        <v>Pro4u ABB1.2 Modelleringsledare/Kravanalytiker</v>
      </c>
      <c r="R1035">
        <f ca="1">IFERROR(ROUNDUP(H1035*Admin!$AE$4,0),"FKU")</f>
        <v>649</v>
      </c>
      <c r="S1035">
        <f ca="1">IFERROR(ROUNDUP(I1035*Admin!$AE$4,0),"FKU")</f>
        <v>720</v>
      </c>
      <c r="T1035">
        <f ca="1">IFERROR(ROUNDUP(J1035*Admin!$AE$4,0),"FKU")</f>
        <v>800</v>
      </c>
      <c r="U1035">
        <f ca="1">IFERROR(ROUNDUP(K1035*Admin!$AE$4,0),"FKU")</f>
        <v>1141</v>
      </c>
      <c r="V1035" t="str">
        <f>IFERROR(ROUNDUP(L1035*Avropsmottagare!$G$4,0),"FKU")</f>
        <v>FKU</v>
      </c>
      <c r="W1035">
        <f t="shared" si="34"/>
        <v>0</v>
      </c>
    </row>
    <row r="1036" spans="1:23" x14ac:dyDescent="0.35">
      <c r="A1036" t="s">
        <v>70</v>
      </c>
      <c r="B1036" t="s">
        <v>71</v>
      </c>
      <c r="C1036" t="s">
        <v>2</v>
      </c>
      <c r="D1036" t="s">
        <v>36</v>
      </c>
      <c r="G1036" t="s">
        <v>107</v>
      </c>
      <c r="H1036">
        <v>585</v>
      </c>
      <c r="I1036">
        <v>649</v>
      </c>
      <c r="J1036">
        <v>721</v>
      </c>
      <c r="K1036">
        <v>1029</v>
      </c>
      <c r="L1036" t="s">
        <v>37</v>
      </c>
      <c r="Q1036" t="str">
        <f t="shared" si="33"/>
        <v>Pro4u ABB1.3 Metodstöd</v>
      </c>
      <c r="R1036">
        <f ca="1">IFERROR(ROUNDUP(H1036*Admin!$AE$4,0),"FKU")</f>
        <v>649</v>
      </c>
      <c r="S1036">
        <f ca="1">IFERROR(ROUNDUP(I1036*Admin!$AE$4,0),"FKU")</f>
        <v>720</v>
      </c>
      <c r="T1036">
        <f ca="1">IFERROR(ROUNDUP(J1036*Admin!$AE$4,0),"FKU")</f>
        <v>800</v>
      </c>
      <c r="U1036">
        <f ca="1">IFERROR(ROUNDUP(K1036*Admin!$AE$4,0),"FKU")</f>
        <v>1141</v>
      </c>
      <c r="V1036" t="str">
        <f>IFERROR(ROUNDUP(L1036*Avropsmottagare!$G$4,0),"FKU")</f>
        <v>FKU</v>
      </c>
      <c r="W1036">
        <f t="shared" si="34"/>
        <v>0</v>
      </c>
    </row>
    <row r="1037" spans="1:23" x14ac:dyDescent="0.35">
      <c r="A1037" t="s">
        <v>70</v>
      </c>
      <c r="B1037" t="s">
        <v>71</v>
      </c>
      <c r="C1037" t="s">
        <v>2</v>
      </c>
      <c r="D1037" t="s">
        <v>36</v>
      </c>
      <c r="G1037" t="s">
        <v>108</v>
      </c>
      <c r="H1037">
        <v>585</v>
      </c>
      <c r="I1037">
        <v>649</v>
      </c>
      <c r="J1037">
        <v>721</v>
      </c>
      <c r="K1037">
        <v>1029</v>
      </c>
      <c r="L1037" t="s">
        <v>37</v>
      </c>
      <c r="Q1037" t="str">
        <f t="shared" si="33"/>
        <v>Pro4u ABB1.4 Hållbarhetsstrateg inom IT</v>
      </c>
      <c r="R1037">
        <f ca="1">IFERROR(ROUNDUP(H1037*Admin!$AE$4,0),"FKU")</f>
        <v>649</v>
      </c>
      <c r="S1037">
        <f ca="1">IFERROR(ROUNDUP(I1037*Admin!$AE$4,0),"FKU")</f>
        <v>720</v>
      </c>
      <c r="T1037">
        <f ca="1">IFERROR(ROUNDUP(J1037*Admin!$AE$4,0),"FKU")</f>
        <v>800</v>
      </c>
      <c r="U1037">
        <f ca="1">IFERROR(ROUNDUP(K1037*Admin!$AE$4,0),"FKU")</f>
        <v>1141</v>
      </c>
      <c r="V1037" t="str">
        <f>IFERROR(ROUNDUP(L1037*Avropsmottagare!$G$4,0),"FKU")</f>
        <v>FKU</v>
      </c>
      <c r="W1037">
        <f t="shared" si="34"/>
        <v>0</v>
      </c>
    </row>
    <row r="1038" spans="1:23" x14ac:dyDescent="0.35">
      <c r="A1038" t="s">
        <v>70</v>
      </c>
      <c r="B1038" t="s">
        <v>71</v>
      </c>
      <c r="C1038" t="s">
        <v>2</v>
      </c>
      <c r="D1038" t="s">
        <v>38</v>
      </c>
      <c r="G1038" t="s">
        <v>10</v>
      </c>
      <c r="H1038">
        <v>738</v>
      </c>
      <c r="I1038">
        <v>819</v>
      </c>
      <c r="J1038">
        <v>910</v>
      </c>
      <c r="K1038">
        <v>1040</v>
      </c>
      <c r="L1038" t="s">
        <v>37</v>
      </c>
      <c r="Q1038" t="str">
        <f t="shared" si="33"/>
        <v>Pro4u ABB2.1 Projektledare</v>
      </c>
      <c r="R1038">
        <f ca="1">IFERROR(ROUNDUP(H1038*Admin!$AE$4,0),"FKU")</f>
        <v>819</v>
      </c>
      <c r="S1038">
        <f ca="1">IFERROR(ROUNDUP(I1038*Admin!$AE$4,0),"FKU")</f>
        <v>908</v>
      </c>
      <c r="T1038">
        <f ca="1">IFERROR(ROUNDUP(J1038*Admin!$AE$4,0),"FKU")</f>
        <v>1009</v>
      </c>
      <c r="U1038">
        <f ca="1">IFERROR(ROUNDUP(K1038*Admin!$AE$4,0),"FKU")</f>
        <v>1154</v>
      </c>
      <c r="V1038" t="str">
        <f>IFERROR(ROUNDUP(L1038*Avropsmottagare!$G$4,0),"FKU")</f>
        <v>FKU</v>
      </c>
      <c r="W1038">
        <f t="shared" si="34"/>
        <v>0</v>
      </c>
    </row>
    <row r="1039" spans="1:23" x14ac:dyDescent="0.35">
      <c r="A1039" t="s">
        <v>70</v>
      </c>
      <c r="B1039" t="s">
        <v>71</v>
      </c>
      <c r="C1039" t="s">
        <v>2</v>
      </c>
      <c r="D1039" t="s">
        <v>38</v>
      </c>
      <c r="G1039" t="s">
        <v>11</v>
      </c>
      <c r="H1039">
        <v>738</v>
      </c>
      <c r="I1039">
        <v>819</v>
      </c>
      <c r="J1039">
        <v>910</v>
      </c>
      <c r="K1039">
        <v>1040</v>
      </c>
      <c r="L1039" t="s">
        <v>37</v>
      </c>
      <c r="Q1039" t="str">
        <f t="shared" si="33"/>
        <v>Pro4u ABB2.2 Teknisk projektledare</v>
      </c>
      <c r="R1039">
        <f ca="1">IFERROR(ROUNDUP(H1039*Admin!$AE$4,0),"FKU")</f>
        <v>819</v>
      </c>
      <c r="S1039">
        <f ca="1">IFERROR(ROUNDUP(I1039*Admin!$AE$4,0),"FKU")</f>
        <v>908</v>
      </c>
      <c r="T1039">
        <f ca="1">IFERROR(ROUNDUP(J1039*Admin!$AE$4,0),"FKU")</f>
        <v>1009</v>
      </c>
      <c r="U1039">
        <f ca="1">IFERROR(ROUNDUP(K1039*Admin!$AE$4,0),"FKU")</f>
        <v>1154</v>
      </c>
      <c r="V1039" t="str">
        <f>IFERROR(ROUNDUP(L1039*Avropsmottagare!$G$4,0),"FKU")</f>
        <v>FKU</v>
      </c>
      <c r="W1039">
        <f t="shared" si="34"/>
        <v>0</v>
      </c>
    </row>
    <row r="1040" spans="1:23" x14ac:dyDescent="0.35">
      <c r="A1040" t="s">
        <v>70</v>
      </c>
      <c r="B1040" t="s">
        <v>71</v>
      </c>
      <c r="C1040" t="s">
        <v>2</v>
      </c>
      <c r="D1040" t="s">
        <v>38</v>
      </c>
      <c r="G1040" t="s">
        <v>109</v>
      </c>
      <c r="H1040">
        <v>738</v>
      </c>
      <c r="I1040">
        <v>819</v>
      </c>
      <c r="J1040">
        <v>910</v>
      </c>
      <c r="K1040">
        <v>1040</v>
      </c>
      <c r="L1040" t="s">
        <v>37</v>
      </c>
      <c r="Q1040" t="str">
        <f t="shared" si="33"/>
        <v>Pro4u ABB2.3 Förändringsledare</v>
      </c>
      <c r="R1040">
        <f ca="1">IFERROR(ROUNDUP(H1040*Admin!$AE$4,0),"FKU")</f>
        <v>819</v>
      </c>
      <c r="S1040">
        <f ca="1">IFERROR(ROUNDUP(I1040*Admin!$AE$4,0),"FKU")</f>
        <v>908</v>
      </c>
      <c r="T1040">
        <f ca="1">IFERROR(ROUNDUP(J1040*Admin!$AE$4,0),"FKU")</f>
        <v>1009</v>
      </c>
      <c r="U1040">
        <f ca="1">IFERROR(ROUNDUP(K1040*Admin!$AE$4,0),"FKU")</f>
        <v>1154</v>
      </c>
      <c r="V1040" t="str">
        <f>IFERROR(ROUNDUP(L1040*Avropsmottagare!$G$4,0),"FKU")</f>
        <v>FKU</v>
      </c>
      <c r="W1040">
        <f t="shared" si="34"/>
        <v>0</v>
      </c>
    </row>
    <row r="1041" spans="1:23" x14ac:dyDescent="0.35">
      <c r="A1041" t="s">
        <v>70</v>
      </c>
      <c r="B1041" t="s">
        <v>71</v>
      </c>
      <c r="C1041" t="s">
        <v>2</v>
      </c>
      <c r="D1041" t="s">
        <v>38</v>
      </c>
      <c r="G1041" t="s">
        <v>110</v>
      </c>
      <c r="H1041">
        <v>738</v>
      </c>
      <c r="I1041">
        <v>819</v>
      </c>
      <c r="J1041">
        <v>910</v>
      </c>
      <c r="K1041">
        <v>1040</v>
      </c>
      <c r="L1041" t="s">
        <v>37</v>
      </c>
      <c r="Q1041" t="str">
        <f t="shared" si="33"/>
        <v>Pro4u ABB2.4 IT-controller/Compliance manager</v>
      </c>
      <c r="R1041">
        <f ca="1">IFERROR(ROUNDUP(H1041*Admin!$AE$4,0),"FKU")</f>
        <v>819</v>
      </c>
      <c r="S1041">
        <f ca="1">IFERROR(ROUNDUP(I1041*Admin!$AE$4,0),"FKU")</f>
        <v>908</v>
      </c>
      <c r="T1041">
        <f ca="1">IFERROR(ROUNDUP(J1041*Admin!$AE$4,0),"FKU")</f>
        <v>1009</v>
      </c>
      <c r="U1041">
        <f ca="1">IFERROR(ROUNDUP(K1041*Admin!$AE$4,0),"FKU")</f>
        <v>1154</v>
      </c>
      <c r="V1041" t="str">
        <f>IFERROR(ROUNDUP(L1041*Avropsmottagare!$G$4,0),"FKU")</f>
        <v>FKU</v>
      </c>
      <c r="W1041">
        <f t="shared" si="34"/>
        <v>0</v>
      </c>
    </row>
    <row r="1042" spans="1:23" x14ac:dyDescent="0.35">
      <c r="A1042" t="s">
        <v>70</v>
      </c>
      <c r="B1042" t="s">
        <v>71</v>
      </c>
      <c r="C1042" t="s">
        <v>2</v>
      </c>
      <c r="D1042" t="s">
        <v>39</v>
      </c>
      <c r="G1042" t="s">
        <v>111</v>
      </c>
      <c r="H1042">
        <v>691</v>
      </c>
      <c r="I1042">
        <v>767</v>
      </c>
      <c r="J1042">
        <v>852</v>
      </c>
      <c r="K1042">
        <v>976</v>
      </c>
      <c r="L1042" t="s">
        <v>37</v>
      </c>
      <c r="Q1042" t="str">
        <f t="shared" si="33"/>
        <v>Pro4u ABB3.1 Systemutvecklare/Systemintegratör</v>
      </c>
      <c r="R1042">
        <f ca="1">IFERROR(ROUNDUP(H1042*Admin!$AE$4,0),"FKU")</f>
        <v>767</v>
      </c>
      <c r="S1042">
        <f ca="1">IFERROR(ROUNDUP(I1042*Admin!$AE$4,0),"FKU")</f>
        <v>851</v>
      </c>
      <c r="T1042">
        <f ca="1">IFERROR(ROUNDUP(J1042*Admin!$AE$4,0),"FKU")</f>
        <v>945</v>
      </c>
      <c r="U1042">
        <f ca="1">IFERROR(ROUNDUP(K1042*Admin!$AE$4,0),"FKU")</f>
        <v>1083</v>
      </c>
      <c r="V1042" t="str">
        <f>IFERROR(ROUNDUP(L1042*Avropsmottagare!$G$4,0),"FKU")</f>
        <v>FKU</v>
      </c>
      <c r="W1042">
        <f t="shared" si="34"/>
        <v>0</v>
      </c>
    </row>
    <row r="1043" spans="1:23" x14ac:dyDescent="0.35">
      <c r="A1043" t="s">
        <v>70</v>
      </c>
      <c r="B1043" t="s">
        <v>71</v>
      </c>
      <c r="C1043" t="s">
        <v>2</v>
      </c>
      <c r="D1043" t="s">
        <v>39</v>
      </c>
      <c r="G1043" t="s">
        <v>112</v>
      </c>
      <c r="H1043">
        <v>691</v>
      </c>
      <c r="I1043">
        <v>767</v>
      </c>
      <c r="J1043">
        <v>852</v>
      </c>
      <c r="K1043">
        <v>976</v>
      </c>
      <c r="L1043" t="s">
        <v>37</v>
      </c>
      <c r="Q1043" t="str">
        <f t="shared" si="33"/>
        <v>Pro4u ABB3.2 Systemförvaltare</v>
      </c>
      <c r="R1043">
        <f ca="1">IFERROR(ROUNDUP(H1043*Admin!$AE$4,0),"FKU")</f>
        <v>767</v>
      </c>
      <c r="S1043">
        <f ca="1">IFERROR(ROUNDUP(I1043*Admin!$AE$4,0),"FKU")</f>
        <v>851</v>
      </c>
      <c r="T1043">
        <f ca="1">IFERROR(ROUNDUP(J1043*Admin!$AE$4,0),"FKU")</f>
        <v>945</v>
      </c>
      <c r="U1043">
        <f ca="1">IFERROR(ROUNDUP(K1043*Admin!$AE$4,0),"FKU")</f>
        <v>1083</v>
      </c>
      <c r="V1043" t="str">
        <f>IFERROR(ROUNDUP(L1043*Avropsmottagare!$G$4,0),"FKU")</f>
        <v>FKU</v>
      </c>
      <c r="W1043">
        <f t="shared" si="34"/>
        <v>0</v>
      </c>
    </row>
    <row r="1044" spans="1:23" x14ac:dyDescent="0.35">
      <c r="A1044" t="s">
        <v>70</v>
      </c>
      <c r="B1044" t="s">
        <v>71</v>
      </c>
      <c r="C1044" t="s">
        <v>2</v>
      </c>
      <c r="D1044" t="s">
        <v>39</v>
      </c>
      <c r="G1044" t="s">
        <v>12</v>
      </c>
      <c r="H1044">
        <v>691</v>
      </c>
      <c r="I1044">
        <v>767</v>
      </c>
      <c r="J1044">
        <v>852</v>
      </c>
      <c r="K1044">
        <v>976</v>
      </c>
      <c r="L1044" t="s">
        <v>37</v>
      </c>
      <c r="Q1044" t="str">
        <f t="shared" si="33"/>
        <v>Pro4u ABB3.3 Tekniker</v>
      </c>
      <c r="R1044">
        <f ca="1">IFERROR(ROUNDUP(H1044*Admin!$AE$4,0),"FKU")</f>
        <v>767</v>
      </c>
      <c r="S1044">
        <f ca="1">IFERROR(ROUNDUP(I1044*Admin!$AE$4,0),"FKU")</f>
        <v>851</v>
      </c>
      <c r="T1044">
        <f ca="1">IFERROR(ROUNDUP(J1044*Admin!$AE$4,0),"FKU")</f>
        <v>945</v>
      </c>
      <c r="U1044">
        <f ca="1">IFERROR(ROUNDUP(K1044*Admin!$AE$4,0),"FKU")</f>
        <v>1083</v>
      </c>
      <c r="V1044" t="str">
        <f>IFERROR(ROUNDUP(L1044*Avropsmottagare!$G$4,0),"FKU")</f>
        <v>FKU</v>
      </c>
      <c r="W1044">
        <f t="shared" si="34"/>
        <v>0</v>
      </c>
    </row>
    <row r="1045" spans="1:23" x14ac:dyDescent="0.35">
      <c r="A1045" t="s">
        <v>70</v>
      </c>
      <c r="B1045" t="s">
        <v>71</v>
      </c>
      <c r="C1045" t="s">
        <v>2</v>
      </c>
      <c r="D1045" t="s">
        <v>39</v>
      </c>
      <c r="G1045" t="s">
        <v>13</v>
      </c>
      <c r="H1045">
        <v>691</v>
      </c>
      <c r="I1045">
        <v>767</v>
      </c>
      <c r="J1045">
        <v>852</v>
      </c>
      <c r="K1045">
        <v>976</v>
      </c>
      <c r="L1045" t="s">
        <v>37</v>
      </c>
      <c r="Q1045" t="str">
        <f t="shared" si="33"/>
        <v>Pro4u ABB3.4 Testare</v>
      </c>
      <c r="R1045">
        <f ca="1">IFERROR(ROUNDUP(H1045*Admin!$AE$4,0),"FKU")</f>
        <v>767</v>
      </c>
      <c r="S1045">
        <f ca="1">IFERROR(ROUNDUP(I1045*Admin!$AE$4,0),"FKU")</f>
        <v>851</v>
      </c>
      <c r="T1045">
        <f ca="1">IFERROR(ROUNDUP(J1045*Admin!$AE$4,0),"FKU")</f>
        <v>945</v>
      </c>
      <c r="U1045">
        <f ca="1">IFERROR(ROUNDUP(K1045*Admin!$AE$4,0),"FKU")</f>
        <v>1083</v>
      </c>
      <c r="V1045" t="str">
        <f>IFERROR(ROUNDUP(L1045*Avropsmottagare!$G$4,0),"FKU")</f>
        <v>FKU</v>
      </c>
      <c r="W1045">
        <f t="shared" si="34"/>
        <v>0</v>
      </c>
    </row>
    <row r="1046" spans="1:23" x14ac:dyDescent="0.35">
      <c r="A1046" t="s">
        <v>70</v>
      </c>
      <c r="B1046" t="s">
        <v>71</v>
      </c>
      <c r="C1046" t="s">
        <v>2</v>
      </c>
      <c r="D1046" t="s">
        <v>113</v>
      </c>
      <c r="G1046" t="s">
        <v>40</v>
      </c>
      <c r="H1046">
        <v>624</v>
      </c>
      <c r="I1046">
        <v>693</v>
      </c>
      <c r="J1046">
        <v>770</v>
      </c>
      <c r="K1046">
        <v>1100</v>
      </c>
      <c r="L1046" t="s">
        <v>37</v>
      </c>
      <c r="Q1046" t="str">
        <f t="shared" si="33"/>
        <v>Pro4u ABB4.1 Enterprisearkitekt</v>
      </c>
      <c r="R1046">
        <f ca="1">IFERROR(ROUNDUP(H1046*Admin!$AE$4,0),"FKU")</f>
        <v>692</v>
      </c>
      <c r="S1046">
        <f ca="1">IFERROR(ROUNDUP(I1046*Admin!$AE$4,0),"FKU")</f>
        <v>769</v>
      </c>
      <c r="T1046">
        <f ca="1">IFERROR(ROUNDUP(J1046*Admin!$AE$4,0),"FKU")</f>
        <v>854</v>
      </c>
      <c r="U1046">
        <f ca="1">IFERROR(ROUNDUP(K1046*Admin!$AE$4,0),"FKU")</f>
        <v>1220</v>
      </c>
      <c r="V1046" t="str">
        <f>IFERROR(ROUNDUP(L1046*Avropsmottagare!$G$4,0),"FKU")</f>
        <v>FKU</v>
      </c>
      <c r="W1046">
        <f t="shared" si="34"/>
        <v>0</v>
      </c>
    </row>
    <row r="1047" spans="1:23" x14ac:dyDescent="0.35">
      <c r="A1047" t="s">
        <v>70</v>
      </c>
      <c r="B1047" t="s">
        <v>71</v>
      </c>
      <c r="C1047" t="s">
        <v>2</v>
      </c>
      <c r="D1047" t="s">
        <v>113</v>
      </c>
      <c r="G1047" t="s">
        <v>41</v>
      </c>
      <c r="H1047">
        <v>624</v>
      </c>
      <c r="I1047">
        <v>693</v>
      </c>
      <c r="J1047">
        <v>770</v>
      </c>
      <c r="K1047">
        <v>1100</v>
      </c>
      <c r="L1047" t="s">
        <v>37</v>
      </c>
      <c r="Q1047" t="str">
        <f t="shared" si="33"/>
        <v>Pro4u ABB4.2 Verksamhetsarkitekt</v>
      </c>
      <c r="R1047">
        <f ca="1">IFERROR(ROUNDUP(H1047*Admin!$AE$4,0),"FKU")</f>
        <v>692</v>
      </c>
      <c r="S1047">
        <f ca="1">IFERROR(ROUNDUP(I1047*Admin!$AE$4,0),"FKU")</f>
        <v>769</v>
      </c>
      <c r="T1047">
        <f ca="1">IFERROR(ROUNDUP(J1047*Admin!$AE$4,0),"FKU")</f>
        <v>854</v>
      </c>
      <c r="U1047">
        <f ca="1">IFERROR(ROUNDUP(K1047*Admin!$AE$4,0),"FKU")</f>
        <v>1220</v>
      </c>
      <c r="V1047" t="str">
        <f>IFERROR(ROUNDUP(L1047*Avropsmottagare!$G$4,0),"FKU")</f>
        <v>FKU</v>
      </c>
      <c r="W1047">
        <f t="shared" si="34"/>
        <v>0</v>
      </c>
    </row>
    <row r="1048" spans="1:23" x14ac:dyDescent="0.35">
      <c r="A1048" t="s">
        <v>70</v>
      </c>
      <c r="B1048" t="s">
        <v>71</v>
      </c>
      <c r="C1048" t="s">
        <v>2</v>
      </c>
      <c r="D1048" t="s">
        <v>113</v>
      </c>
      <c r="G1048" t="s">
        <v>42</v>
      </c>
      <c r="H1048">
        <v>624</v>
      </c>
      <c r="I1048">
        <v>693</v>
      </c>
      <c r="J1048">
        <v>770</v>
      </c>
      <c r="K1048">
        <v>1100</v>
      </c>
      <c r="L1048" t="s">
        <v>37</v>
      </c>
      <c r="Q1048" t="str">
        <f t="shared" si="33"/>
        <v>Pro4u ABB4.3 Lösningsarkitekt</v>
      </c>
      <c r="R1048">
        <f ca="1">IFERROR(ROUNDUP(H1048*Admin!$AE$4,0),"FKU")</f>
        <v>692</v>
      </c>
      <c r="S1048">
        <f ca="1">IFERROR(ROUNDUP(I1048*Admin!$AE$4,0),"FKU")</f>
        <v>769</v>
      </c>
      <c r="T1048">
        <f ca="1">IFERROR(ROUNDUP(J1048*Admin!$AE$4,0),"FKU")</f>
        <v>854</v>
      </c>
      <c r="U1048">
        <f ca="1">IFERROR(ROUNDUP(K1048*Admin!$AE$4,0),"FKU")</f>
        <v>1220</v>
      </c>
      <c r="V1048" t="str">
        <f>IFERROR(ROUNDUP(L1048*Avropsmottagare!$G$4,0),"FKU")</f>
        <v>FKU</v>
      </c>
      <c r="W1048">
        <f t="shared" si="34"/>
        <v>0</v>
      </c>
    </row>
    <row r="1049" spans="1:23" x14ac:dyDescent="0.35">
      <c r="A1049" t="s">
        <v>70</v>
      </c>
      <c r="B1049" t="s">
        <v>71</v>
      </c>
      <c r="C1049" t="s">
        <v>2</v>
      </c>
      <c r="D1049" t="s">
        <v>113</v>
      </c>
      <c r="G1049" t="s">
        <v>43</v>
      </c>
      <c r="H1049">
        <v>624</v>
      </c>
      <c r="I1049">
        <v>693</v>
      </c>
      <c r="J1049">
        <v>770</v>
      </c>
      <c r="K1049">
        <v>1100</v>
      </c>
      <c r="L1049" t="s">
        <v>37</v>
      </c>
      <c r="Q1049" t="str">
        <f t="shared" si="33"/>
        <v>Pro4u ABB4.4 Mjukvaruarkitekt</v>
      </c>
      <c r="R1049">
        <f ca="1">IFERROR(ROUNDUP(H1049*Admin!$AE$4,0),"FKU")</f>
        <v>692</v>
      </c>
      <c r="S1049">
        <f ca="1">IFERROR(ROUNDUP(I1049*Admin!$AE$4,0),"FKU")</f>
        <v>769</v>
      </c>
      <c r="T1049">
        <f ca="1">IFERROR(ROUNDUP(J1049*Admin!$AE$4,0),"FKU")</f>
        <v>854</v>
      </c>
      <c r="U1049">
        <f ca="1">IFERROR(ROUNDUP(K1049*Admin!$AE$4,0),"FKU")</f>
        <v>1220</v>
      </c>
      <c r="V1049" t="str">
        <f>IFERROR(ROUNDUP(L1049*Avropsmottagare!$G$4,0),"FKU")</f>
        <v>FKU</v>
      </c>
      <c r="W1049">
        <f t="shared" si="34"/>
        <v>0</v>
      </c>
    </row>
    <row r="1050" spans="1:23" x14ac:dyDescent="0.35">
      <c r="A1050" t="s">
        <v>70</v>
      </c>
      <c r="B1050" t="s">
        <v>71</v>
      </c>
      <c r="C1050" t="s">
        <v>2</v>
      </c>
      <c r="D1050" t="s">
        <v>113</v>
      </c>
      <c r="G1050" t="s">
        <v>44</v>
      </c>
      <c r="H1050">
        <v>624</v>
      </c>
      <c r="I1050">
        <v>693</v>
      </c>
      <c r="J1050">
        <v>770</v>
      </c>
      <c r="K1050">
        <v>1100</v>
      </c>
      <c r="L1050" t="s">
        <v>37</v>
      </c>
      <c r="Q1050" t="str">
        <f t="shared" si="33"/>
        <v>Pro4u ABB4.5 Infrastrukturarkitekt</v>
      </c>
      <c r="R1050">
        <f ca="1">IFERROR(ROUNDUP(H1050*Admin!$AE$4,0),"FKU")</f>
        <v>692</v>
      </c>
      <c r="S1050">
        <f ca="1">IFERROR(ROUNDUP(I1050*Admin!$AE$4,0),"FKU")</f>
        <v>769</v>
      </c>
      <c r="T1050">
        <f ca="1">IFERROR(ROUNDUP(J1050*Admin!$AE$4,0),"FKU")</f>
        <v>854</v>
      </c>
      <c r="U1050">
        <f ca="1">IFERROR(ROUNDUP(K1050*Admin!$AE$4,0),"FKU")</f>
        <v>1220</v>
      </c>
      <c r="V1050" t="str">
        <f>IFERROR(ROUNDUP(L1050*Avropsmottagare!$G$4,0),"FKU")</f>
        <v>FKU</v>
      </c>
      <c r="W1050">
        <f t="shared" si="34"/>
        <v>0</v>
      </c>
    </row>
    <row r="1051" spans="1:23" x14ac:dyDescent="0.35">
      <c r="A1051" t="s">
        <v>70</v>
      </c>
      <c r="B1051" t="s">
        <v>71</v>
      </c>
      <c r="C1051" t="s">
        <v>2</v>
      </c>
      <c r="D1051" t="s">
        <v>114</v>
      </c>
      <c r="G1051" t="s">
        <v>14</v>
      </c>
      <c r="H1051">
        <v>469</v>
      </c>
      <c r="I1051">
        <v>521</v>
      </c>
      <c r="J1051">
        <v>578</v>
      </c>
      <c r="K1051">
        <v>825</v>
      </c>
      <c r="L1051" t="s">
        <v>37</v>
      </c>
      <c r="Q1051" t="str">
        <f t="shared" si="33"/>
        <v>Pro4u ABB5.1 Säkerhetsstrateg/Säkerhetsanalytiker</v>
      </c>
      <c r="R1051">
        <f ca="1">IFERROR(ROUNDUP(H1051*Admin!$AE$4,0),"FKU")</f>
        <v>520</v>
      </c>
      <c r="S1051">
        <f ca="1">IFERROR(ROUNDUP(I1051*Admin!$AE$4,0),"FKU")</f>
        <v>578</v>
      </c>
      <c r="T1051">
        <f ca="1">IFERROR(ROUNDUP(J1051*Admin!$AE$4,0),"FKU")</f>
        <v>641</v>
      </c>
      <c r="U1051">
        <f ca="1">IFERROR(ROUNDUP(K1051*Admin!$AE$4,0),"FKU")</f>
        <v>915</v>
      </c>
      <c r="V1051" t="str">
        <f>IFERROR(ROUNDUP(L1051*Avropsmottagare!$G$4,0),"FKU")</f>
        <v>FKU</v>
      </c>
      <c r="W1051">
        <f t="shared" si="34"/>
        <v>0</v>
      </c>
    </row>
    <row r="1052" spans="1:23" x14ac:dyDescent="0.35">
      <c r="A1052" t="s">
        <v>70</v>
      </c>
      <c r="B1052" t="s">
        <v>71</v>
      </c>
      <c r="C1052" t="s">
        <v>2</v>
      </c>
      <c r="D1052" t="s">
        <v>114</v>
      </c>
      <c r="G1052" t="s">
        <v>115</v>
      </c>
      <c r="H1052">
        <v>469</v>
      </c>
      <c r="I1052">
        <v>521</v>
      </c>
      <c r="J1052">
        <v>578</v>
      </c>
      <c r="K1052">
        <v>825</v>
      </c>
      <c r="L1052" t="s">
        <v>37</v>
      </c>
      <c r="Q1052" t="str">
        <f t="shared" si="33"/>
        <v>Pro4u ABB5.2 Risk Manager</v>
      </c>
      <c r="R1052">
        <f ca="1">IFERROR(ROUNDUP(H1052*Admin!$AE$4,0),"FKU")</f>
        <v>520</v>
      </c>
      <c r="S1052">
        <f ca="1">IFERROR(ROUNDUP(I1052*Admin!$AE$4,0),"FKU")</f>
        <v>578</v>
      </c>
      <c r="T1052">
        <f ca="1">IFERROR(ROUNDUP(J1052*Admin!$AE$4,0),"FKU")</f>
        <v>641</v>
      </c>
      <c r="U1052">
        <f ca="1">IFERROR(ROUNDUP(K1052*Admin!$AE$4,0),"FKU")</f>
        <v>915</v>
      </c>
      <c r="V1052" t="str">
        <f>IFERROR(ROUNDUP(L1052*Avropsmottagare!$G$4,0),"FKU")</f>
        <v>FKU</v>
      </c>
      <c r="W1052">
        <f t="shared" si="34"/>
        <v>0</v>
      </c>
    </row>
    <row r="1053" spans="1:23" x14ac:dyDescent="0.35">
      <c r="A1053" t="s">
        <v>70</v>
      </c>
      <c r="B1053" t="s">
        <v>71</v>
      </c>
      <c r="C1053" t="s">
        <v>2</v>
      </c>
      <c r="D1053" t="s">
        <v>114</v>
      </c>
      <c r="G1053" t="s">
        <v>15</v>
      </c>
      <c r="H1053">
        <v>469</v>
      </c>
      <c r="I1053">
        <v>521</v>
      </c>
      <c r="J1053">
        <v>578</v>
      </c>
      <c r="K1053">
        <v>825</v>
      </c>
      <c r="L1053" t="s">
        <v>37</v>
      </c>
      <c r="Q1053" t="str">
        <f t="shared" si="33"/>
        <v>Pro4u ABB5.3 Säkerhetstekniker</v>
      </c>
      <c r="R1053">
        <f ca="1">IFERROR(ROUNDUP(H1053*Admin!$AE$4,0),"FKU")</f>
        <v>520</v>
      </c>
      <c r="S1053">
        <f ca="1">IFERROR(ROUNDUP(I1053*Admin!$AE$4,0),"FKU")</f>
        <v>578</v>
      </c>
      <c r="T1053">
        <f ca="1">IFERROR(ROUNDUP(J1053*Admin!$AE$4,0),"FKU")</f>
        <v>641</v>
      </c>
      <c r="U1053">
        <f ca="1">IFERROR(ROUNDUP(K1053*Admin!$AE$4,0),"FKU")</f>
        <v>915</v>
      </c>
      <c r="V1053" t="str">
        <f>IFERROR(ROUNDUP(L1053*Avropsmottagare!$G$4,0),"FKU")</f>
        <v>FKU</v>
      </c>
      <c r="W1053">
        <f t="shared" si="34"/>
        <v>0</v>
      </c>
    </row>
    <row r="1054" spans="1:23" x14ac:dyDescent="0.35">
      <c r="A1054" t="s">
        <v>70</v>
      </c>
      <c r="B1054" t="s">
        <v>71</v>
      </c>
      <c r="C1054" t="s">
        <v>2</v>
      </c>
      <c r="D1054" t="s">
        <v>116</v>
      </c>
      <c r="G1054" t="s">
        <v>45</v>
      </c>
      <c r="H1054">
        <v>538</v>
      </c>
      <c r="I1054">
        <v>597</v>
      </c>
      <c r="J1054">
        <v>663</v>
      </c>
      <c r="K1054">
        <v>947</v>
      </c>
      <c r="L1054" t="s">
        <v>37</v>
      </c>
      <c r="Q1054" t="str">
        <f t="shared" si="33"/>
        <v>Pro4u ABB6.1 Webbstrateg</v>
      </c>
      <c r="R1054">
        <f ca="1">IFERROR(ROUNDUP(H1054*Admin!$AE$4,0),"FKU")</f>
        <v>597</v>
      </c>
      <c r="S1054">
        <f ca="1">IFERROR(ROUNDUP(I1054*Admin!$AE$4,0),"FKU")</f>
        <v>662</v>
      </c>
      <c r="T1054">
        <f ca="1">IFERROR(ROUNDUP(J1054*Admin!$AE$4,0),"FKU")</f>
        <v>736</v>
      </c>
      <c r="U1054">
        <f ca="1">IFERROR(ROUNDUP(K1054*Admin!$AE$4,0),"FKU")</f>
        <v>1050</v>
      </c>
      <c r="V1054" t="str">
        <f>IFERROR(ROUNDUP(L1054*Avropsmottagare!$G$4,0),"FKU")</f>
        <v>FKU</v>
      </c>
      <c r="W1054">
        <f t="shared" si="34"/>
        <v>0</v>
      </c>
    </row>
    <row r="1055" spans="1:23" x14ac:dyDescent="0.35">
      <c r="A1055" t="s">
        <v>70</v>
      </c>
      <c r="B1055" t="s">
        <v>71</v>
      </c>
      <c r="C1055" t="s">
        <v>2</v>
      </c>
      <c r="D1055" t="s">
        <v>116</v>
      </c>
      <c r="G1055" t="s">
        <v>117</v>
      </c>
      <c r="H1055">
        <v>538</v>
      </c>
      <c r="I1055">
        <v>597</v>
      </c>
      <c r="J1055">
        <v>663</v>
      </c>
      <c r="K1055">
        <v>947</v>
      </c>
      <c r="L1055" t="s">
        <v>37</v>
      </c>
      <c r="Q1055" t="str">
        <f t="shared" si="33"/>
        <v>Pro4u ABB6.2 Interaktionsdesigner/Tillgänglighetsexpert</v>
      </c>
      <c r="R1055">
        <f ca="1">IFERROR(ROUNDUP(H1055*Admin!$AE$4,0),"FKU")</f>
        <v>597</v>
      </c>
      <c r="S1055">
        <f ca="1">IFERROR(ROUNDUP(I1055*Admin!$AE$4,0),"FKU")</f>
        <v>662</v>
      </c>
      <c r="T1055">
        <f ca="1">IFERROR(ROUNDUP(J1055*Admin!$AE$4,0),"FKU")</f>
        <v>736</v>
      </c>
      <c r="U1055">
        <f ca="1">IFERROR(ROUNDUP(K1055*Admin!$AE$4,0),"FKU")</f>
        <v>1050</v>
      </c>
      <c r="V1055" t="str">
        <f>IFERROR(ROUNDUP(L1055*Avropsmottagare!$G$4,0),"FKU")</f>
        <v>FKU</v>
      </c>
      <c r="W1055">
        <f t="shared" si="34"/>
        <v>0</v>
      </c>
    </row>
    <row r="1056" spans="1:23" x14ac:dyDescent="0.35">
      <c r="A1056" t="s">
        <v>70</v>
      </c>
      <c r="B1056" t="s">
        <v>71</v>
      </c>
      <c r="C1056" t="s">
        <v>2</v>
      </c>
      <c r="D1056" t="s">
        <v>116</v>
      </c>
      <c r="G1056" t="s">
        <v>16</v>
      </c>
      <c r="H1056">
        <v>538</v>
      </c>
      <c r="I1056">
        <v>597</v>
      </c>
      <c r="J1056">
        <v>663</v>
      </c>
      <c r="K1056">
        <v>947</v>
      </c>
      <c r="L1056" t="s">
        <v>37</v>
      </c>
      <c r="Q1056" t="str">
        <f t="shared" si="33"/>
        <v>Pro4u ABB6.3 Grafisk formgivare</v>
      </c>
      <c r="R1056">
        <f ca="1">IFERROR(ROUNDUP(H1056*Admin!$AE$4,0),"FKU")</f>
        <v>597</v>
      </c>
      <c r="S1056">
        <f ca="1">IFERROR(ROUNDUP(I1056*Admin!$AE$4,0),"FKU")</f>
        <v>662</v>
      </c>
      <c r="T1056">
        <f ca="1">IFERROR(ROUNDUP(J1056*Admin!$AE$4,0),"FKU")</f>
        <v>736</v>
      </c>
      <c r="U1056">
        <f ca="1">IFERROR(ROUNDUP(K1056*Admin!$AE$4,0),"FKU")</f>
        <v>1050</v>
      </c>
      <c r="V1056" t="str">
        <f>IFERROR(ROUNDUP(L1056*Avropsmottagare!$G$4,0),"FKU")</f>
        <v>FKU</v>
      </c>
      <c r="W1056">
        <f t="shared" si="34"/>
        <v>0</v>
      </c>
    </row>
    <row r="1057" spans="1:23" x14ac:dyDescent="0.35">
      <c r="A1057" t="s">
        <v>70</v>
      </c>
      <c r="B1057" t="s">
        <v>71</v>
      </c>
      <c r="C1057" t="s">
        <v>2</v>
      </c>
      <c r="D1057" t="s">
        <v>46</v>
      </c>
      <c r="G1057" t="s">
        <v>47</v>
      </c>
      <c r="H1057">
        <v>288</v>
      </c>
      <c r="I1057">
        <v>319</v>
      </c>
      <c r="J1057">
        <v>455</v>
      </c>
      <c r="K1057">
        <v>650</v>
      </c>
      <c r="L1057" t="s">
        <v>37</v>
      </c>
      <c r="Q1057" t="str">
        <f t="shared" si="33"/>
        <v>Pro4u ABB7.1 Teknikstöd – på plats</v>
      </c>
      <c r="R1057">
        <f ca="1">IFERROR(ROUNDUP(H1057*Admin!$AE$4,0),"FKU")</f>
        <v>320</v>
      </c>
      <c r="S1057">
        <f ca="1">IFERROR(ROUNDUP(I1057*Admin!$AE$4,0),"FKU")</f>
        <v>354</v>
      </c>
      <c r="T1057">
        <f ca="1">IFERROR(ROUNDUP(J1057*Admin!$AE$4,0),"FKU")</f>
        <v>505</v>
      </c>
      <c r="U1057">
        <f ca="1">IFERROR(ROUNDUP(K1057*Admin!$AE$4,0),"FKU")</f>
        <v>721</v>
      </c>
      <c r="V1057" t="str">
        <f>IFERROR(ROUNDUP(L1057*Avropsmottagare!$G$4,0),"FKU")</f>
        <v>FKU</v>
      </c>
      <c r="W1057">
        <f t="shared" si="34"/>
        <v>0</v>
      </c>
    </row>
    <row r="1058" spans="1:23" x14ac:dyDescent="0.35">
      <c r="A1058" t="s">
        <v>70</v>
      </c>
      <c r="B1058" t="s">
        <v>71</v>
      </c>
      <c r="C1058" t="s">
        <v>3</v>
      </c>
      <c r="D1058" t="s">
        <v>36</v>
      </c>
      <c r="G1058" t="s">
        <v>9</v>
      </c>
      <c r="H1058">
        <v>611</v>
      </c>
      <c r="I1058">
        <v>678</v>
      </c>
      <c r="J1058">
        <v>753</v>
      </c>
      <c r="K1058">
        <v>1075</v>
      </c>
      <c r="L1058" t="s">
        <v>37</v>
      </c>
      <c r="Q1058" t="str">
        <f t="shared" si="33"/>
        <v>Pro4u ABC1.1 IT- eller Digitaliseringsstrateg</v>
      </c>
      <c r="R1058">
        <f ca="1">IFERROR(ROUNDUP(H1058*Admin!$AE$4,0),"FKU")</f>
        <v>678</v>
      </c>
      <c r="S1058">
        <f ca="1">IFERROR(ROUNDUP(I1058*Admin!$AE$4,0),"FKU")</f>
        <v>752</v>
      </c>
      <c r="T1058">
        <f ca="1">IFERROR(ROUNDUP(J1058*Admin!$AE$4,0),"FKU")</f>
        <v>835</v>
      </c>
      <c r="U1058">
        <f ca="1">IFERROR(ROUNDUP(K1058*Admin!$AE$4,0),"FKU")</f>
        <v>1192</v>
      </c>
      <c r="V1058" t="str">
        <f>IFERROR(ROUNDUP(L1058*Avropsmottagare!$G$4,0),"FKU")</f>
        <v>FKU</v>
      </c>
      <c r="W1058">
        <f t="shared" si="34"/>
        <v>0</v>
      </c>
    </row>
    <row r="1059" spans="1:23" x14ac:dyDescent="0.35">
      <c r="A1059" t="s">
        <v>70</v>
      </c>
      <c r="B1059" t="s">
        <v>71</v>
      </c>
      <c r="C1059" t="s">
        <v>3</v>
      </c>
      <c r="D1059" t="s">
        <v>36</v>
      </c>
      <c r="G1059" t="s">
        <v>106</v>
      </c>
      <c r="H1059">
        <v>611</v>
      </c>
      <c r="I1059">
        <v>678</v>
      </c>
      <c r="J1059">
        <v>753</v>
      </c>
      <c r="K1059">
        <v>1075</v>
      </c>
      <c r="L1059" t="s">
        <v>37</v>
      </c>
      <c r="Q1059" t="str">
        <f t="shared" si="33"/>
        <v>Pro4u ABC1.2 Modelleringsledare/Kravanalytiker</v>
      </c>
      <c r="R1059">
        <f ca="1">IFERROR(ROUNDUP(H1059*Admin!$AE$4,0),"FKU")</f>
        <v>678</v>
      </c>
      <c r="S1059">
        <f ca="1">IFERROR(ROUNDUP(I1059*Admin!$AE$4,0),"FKU")</f>
        <v>752</v>
      </c>
      <c r="T1059">
        <f ca="1">IFERROR(ROUNDUP(J1059*Admin!$AE$4,0),"FKU")</f>
        <v>835</v>
      </c>
      <c r="U1059">
        <f ca="1">IFERROR(ROUNDUP(K1059*Admin!$AE$4,0),"FKU")</f>
        <v>1192</v>
      </c>
      <c r="V1059" t="str">
        <f>IFERROR(ROUNDUP(L1059*Avropsmottagare!$G$4,0),"FKU")</f>
        <v>FKU</v>
      </c>
      <c r="W1059">
        <f t="shared" si="34"/>
        <v>0</v>
      </c>
    </row>
    <row r="1060" spans="1:23" x14ac:dyDescent="0.35">
      <c r="A1060" t="s">
        <v>70</v>
      </c>
      <c r="B1060" t="s">
        <v>71</v>
      </c>
      <c r="C1060" t="s">
        <v>3</v>
      </c>
      <c r="D1060" t="s">
        <v>36</v>
      </c>
      <c r="G1060" t="s">
        <v>107</v>
      </c>
      <c r="H1060">
        <v>611</v>
      </c>
      <c r="I1060">
        <v>678</v>
      </c>
      <c r="J1060">
        <v>753</v>
      </c>
      <c r="K1060">
        <v>1075</v>
      </c>
      <c r="L1060" t="s">
        <v>37</v>
      </c>
      <c r="Q1060" t="str">
        <f t="shared" si="33"/>
        <v>Pro4u ABC1.3 Metodstöd</v>
      </c>
      <c r="R1060">
        <f ca="1">IFERROR(ROUNDUP(H1060*Admin!$AE$4,0),"FKU")</f>
        <v>678</v>
      </c>
      <c r="S1060">
        <f ca="1">IFERROR(ROUNDUP(I1060*Admin!$AE$4,0),"FKU")</f>
        <v>752</v>
      </c>
      <c r="T1060">
        <f ca="1">IFERROR(ROUNDUP(J1060*Admin!$AE$4,0),"FKU")</f>
        <v>835</v>
      </c>
      <c r="U1060">
        <f ca="1">IFERROR(ROUNDUP(K1060*Admin!$AE$4,0),"FKU")</f>
        <v>1192</v>
      </c>
      <c r="V1060" t="str">
        <f>IFERROR(ROUNDUP(L1060*Avropsmottagare!$G$4,0),"FKU")</f>
        <v>FKU</v>
      </c>
      <c r="W1060">
        <f t="shared" si="34"/>
        <v>0</v>
      </c>
    </row>
    <row r="1061" spans="1:23" x14ac:dyDescent="0.35">
      <c r="A1061" t="s">
        <v>70</v>
      </c>
      <c r="B1061" t="s">
        <v>71</v>
      </c>
      <c r="C1061" t="s">
        <v>3</v>
      </c>
      <c r="D1061" t="s">
        <v>36</v>
      </c>
      <c r="G1061" t="s">
        <v>108</v>
      </c>
      <c r="H1061">
        <v>611</v>
      </c>
      <c r="I1061">
        <v>678</v>
      </c>
      <c r="J1061">
        <v>753</v>
      </c>
      <c r="K1061">
        <v>1075</v>
      </c>
      <c r="L1061" t="s">
        <v>37</v>
      </c>
      <c r="Q1061" t="str">
        <f t="shared" si="33"/>
        <v>Pro4u ABC1.4 Hållbarhetsstrateg inom IT</v>
      </c>
      <c r="R1061">
        <f ca="1">IFERROR(ROUNDUP(H1061*Admin!$AE$4,0),"FKU")</f>
        <v>678</v>
      </c>
      <c r="S1061">
        <f ca="1">IFERROR(ROUNDUP(I1061*Admin!$AE$4,0),"FKU")</f>
        <v>752</v>
      </c>
      <c r="T1061">
        <f ca="1">IFERROR(ROUNDUP(J1061*Admin!$AE$4,0),"FKU")</f>
        <v>835</v>
      </c>
      <c r="U1061">
        <f ca="1">IFERROR(ROUNDUP(K1061*Admin!$AE$4,0),"FKU")</f>
        <v>1192</v>
      </c>
      <c r="V1061" t="str">
        <f>IFERROR(ROUNDUP(L1061*Avropsmottagare!$G$4,0),"FKU")</f>
        <v>FKU</v>
      </c>
      <c r="W1061">
        <f t="shared" si="34"/>
        <v>0</v>
      </c>
    </row>
    <row r="1062" spans="1:23" x14ac:dyDescent="0.35">
      <c r="A1062" t="s">
        <v>70</v>
      </c>
      <c r="B1062" t="s">
        <v>71</v>
      </c>
      <c r="C1062" t="s">
        <v>3</v>
      </c>
      <c r="D1062" t="s">
        <v>38</v>
      </c>
      <c r="G1062" t="s">
        <v>10</v>
      </c>
      <c r="H1062">
        <v>770</v>
      </c>
      <c r="I1062">
        <v>855</v>
      </c>
      <c r="J1062">
        <v>950</v>
      </c>
      <c r="K1062">
        <v>1090</v>
      </c>
      <c r="L1062" t="s">
        <v>37</v>
      </c>
      <c r="Q1062" t="str">
        <f t="shared" si="33"/>
        <v>Pro4u ABC2.1 Projektledare</v>
      </c>
      <c r="R1062">
        <f ca="1">IFERROR(ROUNDUP(H1062*Admin!$AE$4,0),"FKU")</f>
        <v>854</v>
      </c>
      <c r="S1062">
        <f ca="1">IFERROR(ROUNDUP(I1062*Admin!$AE$4,0),"FKU")</f>
        <v>948</v>
      </c>
      <c r="T1062">
        <f ca="1">IFERROR(ROUNDUP(J1062*Admin!$AE$4,0),"FKU")</f>
        <v>1054</v>
      </c>
      <c r="U1062">
        <f ca="1">IFERROR(ROUNDUP(K1062*Admin!$AE$4,0),"FKU")</f>
        <v>1209</v>
      </c>
      <c r="V1062" t="str">
        <f>IFERROR(ROUNDUP(L1062*Avropsmottagare!$G$4,0),"FKU")</f>
        <v>FKU</v>
      </c>
      <c r="W1062">
        <f t="shared" si="34"/>
        <v>0</v>
      </c>
    </row>
    <row r="1063" spans="1:23" x14ac:dyDescent="0.35">
      <c r="A1063" t="s">
        <v>70</v>
      </c>
      <c r="B1063" t="s">
        <v>71</v>
      </c>
      <c r="C1063" t="s">
        <v>3</v>
      </c>
      <c r="D1063" t="s">
        <v>38</v>
      </c>
      <c r="G1063" t="s">
        <v>11</v>
      </c>
      <c r="H1063">
        <v>770</v>
      </c>
      <c r="I1063">
        <v>855</v>
      </c>
      <c r="J1063">
        <v>950</v>
      </c>
      <c r="K1063">
        <v>1090</v>
      </c>
      <c r="L1063" t="s">
        <v>37</v>
      </c>
      <c r="Q1063" t="str">
        <f t="shared" si="33"/>
        <v>Pro4u ABC2.2 Teknisk projektledare</v>
      </c>
      <c r="R1063">
        <f ca="1">IFERROR(ROUNDUP(H1063*Admin!$AE$4,0),"FKU")</f>
        <v>854</v>
      </c>
      <c r="S1063">
        <f ca="1">IFERROR(ROUNDUP(I1063*Admin!$AE$4,0),"FKU")</f>
        <v>948</v>
      </c>
      <c r="T1063">
        <f ca="1">IFERROR(ROUNDUP(J1063*Admin!$AE$4,0),"FKU")</f>
        <v>1054</v>
      </c>
      <c r="U1063">
        <f ca="1">IFERROR(ROUNDUP(K1063*Admin!$AE$4,0),"FKU")</f>
        <v>1209</v>
      </c>
      <c r="V1063" t="str">
        <f>IFERROR(ROUNDUP(L1063*Avropsmottagare!$G$4,0),"FKU")</f>
        <v>FKU</v>
      </c>
      <c r="W1063">
        <f t="shared" si="34"/>
        <v>0</v>
      </c>
    </row>
    <row r="1064" spans="1:23" x14ac:dyDescent="0.35">
      <c r="A1064" t="s">
        <v>70</v>
      </c>
      <c r="B1064" t="s">
        <v>71</v>
      </c>
      <c r="C1064" t="s">
        <v>3</v>
      </c>
      <c r="D1064" t="s">
        <v>38</v>
      </c>
      <c r="G1064" t="s">
        <v>109</v>
      </c>
      <c r="H1064">
        <v>770</v>
      </c>
      <c r="I1064">
        <v>855</v>
      </c>
      <c r="J1064">
        <v>950</v>
      </c>
      <c r="K1064">
        <v>1090</v>
      </c>
      <c r="L1064" t="s">
        <v>37</v>
      </c>
      <c r="Q1064" t="str">
        <f t="shared" si="33"/>
        <v>Pro4u ABC2.3 Förändringsledare</v>
      </c>
      <c r="R1064">
        <f ca="1">IFERROR(ROUNDUP(H1064*Admin!$AE$4,0),"FKU")</f>
        <v>854</v>
      </c>
      <c r="S1064">
        <f ca="1">IFERROR(ROUNDUP(I1064*Admin!$AE$4,0),"FKU")</f>
        <v>948</v>
      </c>
      <c r="T1064">
        <f ca="1">IFERROR(ROUNDUP(J1064*Admin!$AE$4,0),"FKU")</f>
        <v>1054</v>
      </c>
      <c r="U1064">
        <f ca="1">IFERROR(ROUNDUP(K1064*Admin!$AE$4,0),"FKU")</f>
        <v>1209</v>
      </c>
      <c r="V1064" t="str">
        <f>IFERROR(ROUNDUP(L1064*Avropsmottagare!$G$4,0),"FKU")</f>
        <v>FKU</v>
      </c>
      <c r="W1064">
        <f t="shared" si="34"/>
        <v>0</v>
      </c>
    </row>
    <row r="1065" spans="1:23" x14ac:dyDescent="0.35">
      <c r="A1065" t="s">
        <v>70</v>
      </c>
      <c r="B1065" t="s">
        <v>71</v>
      </c>
      <c r="C1065" t="s">
        <v>3</v>
      </c>
      <c r="D1065" t="s">
        <v>38</v>
      </c>
      <c r="G1065" t="s">
        <v>110</v>
      </c>
      <c r="H1065">
        <v>770</v>
      </c>
      <c r="I1065">
        <v>855</v>
      </c>
      <c r="J1065">
        <v>950</v>
      </c>
      <c r="K1065">
        <v>1090</v>
      </c>
      <c r="L1065" t="s">
        <v>37</v>
      </c>
      <c r="Q1065" t="str">
        <f t="shared" si="33"/>
        <v>Pro4u ABC2.4 IT-controller/Compliance manager</v>
      </c>
      <c r="R1065">
        <f ca="1">IFERROR(ROUNDUP(H1065*Admin!$AE$4,0),"FKU")</f>
        <v>854</v>
      </c>
      <c r="S1065">
        <f ca="1">IFERROR(ROUNDUP(I1065*Admin!$AE$4,0),"FKU")</f>
        <v>948</v>
      </c>
      <c r="T1065">
        <f ca="1">IFERROR(ROUNDUP(J1065*Admin!$AE$4,0),"FKU")</f>
        <v>1054</v>
      </c>
      <c r="U1065">
        <f ca="1">IFERROR(ROUNDUP(K1065*Admin!$AE$4,0),"FKU")</f>
        <v>1209</v>
      </c>
      <c r="V1065" t="str">
        <f>IFERROR(ROUNDUP(L1065*Avropsmottagare!$G$4,0),"FKU")</f>
        <v>FKU</v>
      </c>
      <c r="W1065">
        <f t="shared" si="34"/>
        <v>0</v>
      </c>
    </row>
    <row r="1066" spans="1:23" x14ac:dyDescent="0.35">
      <c r="A1066" t="s">
        <v>70</v>
      </c>
      <c r="B1066" t="s">
        <v>71</v>
      </c>
      <c r="C1066" t="s">
        <v>3</v>
      </c>
      <c r="D1066" t="s">
        <v>39</v>
      </c>
      <c r="G1066" t="s">
        <v>111</v>
      </c>
      <c r="H1066">
        <v>721</v>
      </c>
      <c r="I1066">
        <v>801</v>
      </c>
      <c r="J1066">
        <v>890</v>
      </c>
      <c r="K1066">
        <v>1020</v>
      </c>
      <c r="L1066" t="s">
        <v>37</v>
      </c>
      <c r="Q1066" t="str">
        <f t="shared" si="33"/>
        <v>Pro4u ABC3.1 Systemutvecklare/Systemintegratör</v>
      </c>
      <c r="R1066">
        <f ca="1">IFERROR(ROUNDUP(H1066*Admin!$AE$4,0),"FKU")</f>
        <v>800</v>
      </c>
      <c r="S1066">
        <f ca="1">IFERROR(ROUNDUP(I1066*Admin!$AE$4,0),"FKU")</f>
        <v>889</v>
      </c>
      <c r="T1066">
        <f ca="1">IFERROR(ROUNDUP(J1066*Admin!$AE$4,0),"FKU")</f>
        <v>987</v>
      </c>
      <c r="U1066">
        <f ca="1">IFERROR(ROUNDUP(K1066*Admin!$AE$4,0),"FKU")</f>
        <v>1131</v>
      </c>
      <c r="V1066" t="str">
        <f>IFERROR(ROUNDUP(L1066*Avropsmottagare!$G$4,0),"FKU")</f>
        <v>FKU</v>
      </c>
      <c r="W1066">
        <f t="shared" si="34"/>
        <v>0</v>
      </c>
    </row>
    <row r="1067" spans="1:23" x14ac:dyDescent="0.35">
      <c r="A1067" t="s">
        <v>70</v>
      </c>
      <c r="B1067" t="s">
        <v>71</v>
      </c>
      <c r="C1067" t="s">
        <v>3</v>
      </c>
      <c r="D1067" t="s">
        <v>39</v>
      </c>
      <c r="G1067" t="s">
        <v>112</v>
      </c>
      <c r="H1067">
        <v>721</v>
      </c>
      <c r="I1067">
        <v>801</v>
      </c>
      <c r="J1067">
        <v>890</v>
      </c>
      <c r="K1067">
        <v>1020</v>
      </c>
      <c r="L1067" t="s">
        <v>37</v>
      </c>
      <c r="Q1067" t="str">
        <f t="shared" si="33"/>
        <v>Pro4u ABC3.2 Systemförvaltare</v>
      </c>
      <c r="R1067">
        <f ca="1">IFERROR(ROUNDUP(H1067*Admin!$AE$4,0),"FKU")</f>
        <v>800</v>
      </c>
      <c r="S1067">
        <f ca="1">IFERROR(ROUNDUP(I1067*Admin!$AE$4,0),"FKU")</f>
        <v>889</v>
      </c>
      <c r="T1067">
        <f ca="1">IFERROR(ROUNDUP(J1067*Admin!$AE$4,0),"FKU")</f>
        <v>987</v>
      </c>
      <c r="U1067">
        <f ca="1">IFERROR(ROUNDUP(K1067*Admin!$AE$4,0),"FKU")</f>
        <v>1131</v>
      </c>
      <c r="V1067" t="str">
        <f>IFERROR(ROUNDUP(L1067*Avropsmottagare!$G$4,0),"FKU")</f>
        <v>FKU</v>
      </c>
      <c r="W1067">
        <f t="shared" si="34"/>
        <v>0</v>
      </c>
    </row>
    <row r="1068" spans="1:23" x14ac:dyDescent="0.35">
      <c r="A1068" t="s">
        <v>70</v>
      </c>
      <c r="B1068" t="s">
        <v>71</v>
      </c>
      <c r="C1068" t="s">
        <v>3</v>
      </c>
      <c r="D1068" t="s">
        <v>39</v>
      </c>
      <c r="G1068" t="s">
        <v>12</v>
      </c>
      <c r="H1068">
        <v>721</v>
      </c>
      <c r="I1068">
        <v>801</v>
      </c>
      <c r="J1068">
        <v>890</v>
      </c>
      <c r="K1068">
        <v>1020</v>
      </c>
      <c r="L1068" t="s">
        <v>37</v>
      </c>
      <c r="Q1068" t="str">
        <f t="shared" si="33"/>
        <v>Pro4u ABC3.3 Tekniker</v>
      </c>
      <c r="R1068">
        <f ca="1">IFERROR(ROUNDUP(H1068*Admin!$AE$4,0),"FKU")</f>
        <v>800</v>
      </c>
      <c r="S1068">
        <f ca="1">IFERROR(ROUNDUP(I1068*Admin!$AE$4,0),"FKU")</f>
        <v>889</v>
      </c>
      <c r="T1068">
        <f ca="1">IFERROR(ROUNDUP(J1068*Admin!$AE$4,0),"FKU")</f>
        <v>987</v>
      </c>
      <c r="U1068">
        <f ca="1">IFERROR(ROUNDUP(K1068*Admin!$AE$4,0),"FKU")</f>
        <v>1131</v>
      </c>
      <c r="V1068" t="str">
        <f>IFERROR(ROUNDUP(L1068*Avropsmottagare!$G$4,0),"FKU")</f>
        <v>FKU</v>
      </c>
      <c r="W1068">
        <f t="shared" si="34"/>
        <v>0</v>
      </c>
    </row>
    <row r="1069" spans="1:23" x14ac:dyDescent="0.35">
      <c r="A1069" t="s">
        <v>70</v>
      </c>
      <c r="B1069" t="s">
        <v>71</v>
      </c>
      <c r="C1069" t="s">
        <v>3</v>
      </c>
      <c r="D1069" t="s">
        <v>39</v>
      </c>
      <c r="G1069" t="s">
        <v>13</v>
      </c>
      <c r="H1069">
        <v>721</v>
      </c>
      <c r="I1069">
        <v>801</v>
      </c>
      <c r="J1069">
        <v>890</v>
      </c>
      <c r="K1069">
        <v>1020</v>
      </c>
      <c r="L1069" t="s">
        <v>37</v>
      </c>
      <c r="Q1069" t="str">
        <f t="shared" si="33"/>
        <v>Pro4u ABC3.4 Testare</v>
      </c>
      <c r="R1069">
        <f ca="1">IFERROR(ROUNDUP(H1069*Admin!$AE$4,0),"FKU")</f>
        <v>800</v>
      </c>
      <c r="S1069">
        <f ca="1">IFERROR(ROUNDUP(I1069*Admin!$AE$4,0),"FKU")</f>
        <v>889</v>
      </c>
      <c r="T1069">
        <f ca="1">IFERROR(ROUNDUP(J1069*Admin!$AE$4,0),"FKU")</f>
        <v>987</v>
      </c>
      <c r="U1069">
        <f ca="1">IFERROR(ROUNDUP(K1069*Admin!$AE$4,0),"FKU")</f>
        <v>1131</v>
      </c>
      <c r="V1069" t="str">
        <f>IFERROR(ROUNDUP(L1069*Avropsmottagare!$G$4,0),"FKU")</f>
        <v>FKU</v>
      </c>
      <c r="W1069">
        <f t="shared" si="34"/>
        <v>0</v>
      </c>
    </row>
    <row r="1070" spans="1:23" x14ac:dyDescent="0.35">
      <c r="A1070" t="s">
        <v>70</v>
      </c>
      <c r="B1070" t="s">
        <v>71</v>
      </c>
      <c r="C1070" t="s">
        <v>3</v>
      </c>
      <c r="D1070" t="s">
        <v>113</v>
      </c>
      <c r="G1070" t="s">
        <v>40</v>
      </c>
      <c r="H1070">
        <v>653</v>
      </c>
      <c r="I1070">
        <v>725</v>
      </c>
      <c r="J1070">
        <v>805</v>
      </c>
      <c r="K1070">
        <v>1150</v>
      </c>
      <c r="L1070" t="s">
        <v>37</v>
      </c>
      <c r="Q1070" t="str">
        <f t="shared" si="33"/>
        <v>Pro4u ABC4.1 Enterprisearkitekt</v>
      </c>
      <c r="R1070">
        <f ca="1">IFERROR(ROUNDUP(H1070*Admin!$AE$4,0),"FKU")</f>
        <v>724</v>
      </c>
      <c r="S1070">
        <f ca="1">IFERROR(ROUNDUP(I1070*Admin!$AE$4,0),"FKU")</f>
        <v>804</v>
      </c>
      <c r="T1070">
        <f ca="1">IFERROR(ROUNDUP(J1070*Admin!$AE$4,0),"FKU")</f>
        <v>893</v>
      </c>
      <c r="U1070">
        <f ca="1">IFERROR(ROUNDUP(K1070*Admin!$AE$4,0),"FKU")</f>
        <v>1275</v>
      </c>
      <c r="V1070" t="str">
        <f>IFERROR(ROUNDUP(L1070*Avropsmottagare!$G$4,0),"FKU")</f>
        <v>FKU</v>
      </c>
      <c r="W1070">
        <f t="shared" si="34"/>
        <v>0</v>
      </c>
    </row>
    <row r="1071" spans="1:23" x14ac:dyDescent="0.35">
      <c r="A1071" t="s">
        <v>70</v>
      </c>
      <c r="B1071" t="s">
        <v>71</v>
      </c>
      <c r="C1071" t="s">
        <v>3</v>
      </c>
      <c r="D1071" t="s">
        <v>113</v>
      </c>
      <c r="G1071" t="s">
        <v>41</v>
      </c>
      <c r="H1071">
        <v>653</v>
      </c>
      <c r="I1071">
        <v>725</v>
      </c>
      <c r="J1071">
        <v>805</v>
      </c>
      <c r="K1071">
        <v>1150</v>
      </c>
      <c r="L1071" t="s">
        <v>37</v>
      </c>
      <c r="Q1071" t="str">
        <f t="shared" si="33"/>
        <v>Pro4u ABC4.2 Verksamhetsarkitekt</v>
      </c>
      <c r="R1071">
        <f ca="1">IFERROR(ROUNDUP(H1071*Admin!$AE$4,0),"FKU")</f>
        <v>724</v>
      </c>
      <c r="S1071">
        <f ca="1">IFERROR(ROUNDUP(I1071*Admin!$AE$4,0),"FKU")</f>
        <v>804</v>
      </c>
      <c r="T1071">
        <f ca="1">IFERROR(ROUNDUP(J1071*Admin!$AE$4,0),"FKU")</f>
        <v>893</v>
      </c>
      <c r="U1071">
        <f ca="1">IFERROR(ROUNDUP(K1071*Admin!$AE$4,0),"FKU")</f>
        <v>1275</v>
      </c>
      <c r="V1071" t="str">
        <f>IFERROR(ROUNDUP(L1071*Avropsmottagare!$G$4,0),"FKU")</f>
        <v>FKU</v>
      </c>
      <c r="W1071">
        <f t="shared" si="34"/>
        <v>0</v>
      </c>
    </row>
    <row r="1072" spans="1:23" x14ac:dyDescent="0.35">
      <c r="A1072" t="s">
        <v>70</v>
      </c>
      <c r="B1072" t="s">
        <v>71</v>
      </c>
      <c r="C1072" t="s">
        <v>3</v>
      </c>
      <c r="D1072" t="s">
        <v>113</v>
      </c>
      <c r="G1072" t="s">
        <v>42</v>
      </c>
      <c r="H1072">
        <v>653</v>
      </c>
      <c r="I1072">
        <v>725</v>
      </c>
      <c r="J1072">
        <v>805</v>
      </c>
      <c r="K1072">
        <v>1150</v>
      </c>
      <c r="L1072" t="s">
        <v>37</v>
      </c>
      <c r="Q1072" t="str">
        <f t="shared" si="33"/>
        <v>Pro4u ABC4.3 Lösningsarkitekt</v>
      </c>
      <c r="R1072">
        <f ca="1">IFERROR(ROUNDUP(H1072*Admin!$AE$4,0),"FKU")</f>
        <v>724</v>
      </c>
      <c r="S1072">
        <f ca="1">IFERROR(ROUNDUP(I1072*Admin!$AE$4,0),"FKU")</f>
        <v>804</v>
      </c>
      <c r="T1072">
        <f ca="1">IFERROR(ROUNDUP(J1072*Admin!$AE$4,0),"FKU")</f>
        <v>893</v>
      </c>
      <c r="U1072">
        <f ca="1">IFERROR(ROUNDUP(K1072*Admin!$AE$4,0),"FKU")</f>
        <v>1275</v>
      </c>
      <c r="V1072" t="str">
        <f>IFERROR(ROUNDUP(L1072*Avropsmottagare!$G$4,0),"FKU")</f>
        <v>FKU</v>
      </c>
      <c r="W1072">
        <f t="shared" si="34"/>
        <v>0</v>
      </c>
    </row>
    <row r="1073" spans="1:23" x14ac:dyDescent="0.35">
      <c r="A1073" t="s">
        <v>70</v>
      </c>
      <c r="B1073" t="s">
        <v>71</v>
      </c>
      <c r="C1073" t="s">
        <v>3</v>
      </c>
      <c r="D1073" t="s">
        <v>113</v>
      </c>
      <c r="G1073" t="s">
        <v>43</v>
      </c>
      <c r="H1073">
        <v>653</v>
      </c>
      <c r="I1073">
        <v>725</v>
      </c>
      <c r="J1073">
        <v>805</v>
      </c>
      <c r="K1073">
        <v>1150</v>
      </c>
      <c r="L1073" t="s">
        <v>37</v>
      </c>
      <c r="Q1073" t="str">
        <f t="shared" si="33"/>
        <v>Pro4u ABC4.4 Mjukvaruarkitekt</v>
      </c>
      <c r="R1073">
        <f ca="1">IFERROR(ROUNDUP(H1073*Admin!$AE$4,0),"FKU")</f>
        <v>724</v>
      </c>
      <c r="S1073">
        <f ca="1">IFERROR(ROUNDUP(I1073*Admin!$AE$4,0),"FKU")</f>
        <v>804</v>
      </c>
      <c r="T1073">
        <f ca="1">IFERROR(ROUNDUP(J1073*Admin!$AE$4,0),"FKU")</f>
        <v>893</v>
      </c>
      <c r="U1073">
        <f ca="1">IFERROR(ROUNDUP(K1073*Admin!$AE$4,0),"FKU")</f>
        <v>1275</v>
      </c>
      <c r="V1073" t="str">
        <f>IFERROR(ROUNDUP(L1073*Avropsmottagare!$G$4,0),"FKU")</f>
        <v>FKU</v>
      </c>
      <c r="W1073">
        <f t="shared" si="34"/>
        <v>0</v>
      </c>
    </row>
    <row r="1074" spans="1:23" x14ac:dyDescent="0.35">
      <c r="A1074" t="s">
        <v>70</v>
      </c>
      <c r="B1074" t="s">
        <v>71</v>
      </c>
      <c r="C1074" t="s">
        <v>3</v>
      </c>
      <c r="D1074" t="s">
        <v>113</v>
      </c>
      <c r="G1074" t="s">
        <v>44</v>
      </c>
      <c r="H1074">
        <v>653</v>
      </c>
      <c r="I1074">
        <v>725</v>
      </c>
      <c r="J1074">
        <v>805</v>
      </c>
      <c r="K1074">
        <v>1150</v>
      </c>
      <c r="L1074" t="s">
        <v>37</v>
      </c>
      <c r="Q1074" t="str">
        <f t="shared" si="33"/>
        <v>Pro4u ABC4.5 Infrastrukturarkitekt</v>
      </c>
      <c r="R1074">
        <f ca="1">IFERROR(ROUNDUP(H1074*Admin!$AE$4,0),"FKU")</f>
        <v>724</v>
      </c>
      <c r="S1074">
        <f ca="1">IFERROR(ROUNDUP(I1074*Admin!$AE$4,0),"FKU")</f>
        <v>804</v>
      </c>
      <c r="T1074">
        <f ca="1">IFERROR(ROUNDUP(J1074*Admin!$AE$4,0),"FKU")</f>
        <v>893</v>
      </c>
      <c r="U1074">
        <f ca="1">IFERROR(ROUNDUP(K1074*Admin!$AE$4,0),"FKU")</f>
        <v>1275</v>
      </c>
      <c r="V1074" t="str">
        <f>IFERROR(ROUNDUP(L1074*Avropsmottagare!$G$4,0),"FKU")</f>
        <v>FKU</v>
      </c>
      <c r="W1074">
        <f t="shared" si="34"/>
        <v>0</v>
      </c>
    </row>
    <row r="1075" spans="1:23" x14ac:dyDescent="0.35">
      <c r="A1075" t="s">
        <v>70</v>
      </c>
      <c r="B1075" t="s">
        <v>71</v>
      </c>
      <c r="C1075" t="s">
        <v>3</v>
      </c>
      <c r="D1075" t="s">
        <v>114</v>
      </c>
      <c r="G1075" t="s">
        <v>14</v>
      </c>
      <c r="H1075">
        <v>491</v>
      </c>
      <c r="I1075">
        <v>545</v>
      </c>
      <c r="J1075">
        <v>605</v>
      </c>
      <c r="K1075">
        <v>863</v>
      </c>
      <c r="L1075" t="s">
        <v>37</v>
      </c>
      <c r="Q1075" t="str">
        <f t="shared" si="33"/>
        <v>Pro4u ABC5.1 Säkerhetsstrateg/Säkerhetsanalytiker</v>
      </c>
      <c r="R1075">
        <f ca="1">IFERROR(ROUNDUP(H1075*Admin!$AE$4,0),"FKU")</f>
        <v>545</v>
      </c>
      <c r="S1075">
        <f ca="1">IFERROR(ROUNDUP(I1075*Admin!$AE$4,0),"FKU")</f>
        <v>605</v>
      </c>
      <c r="T1075">
        <f ca="1">IFERROR(ROUNDUP(J1075*Admin!$AE$4,0),"FKU")</f>
        <v>671</v>
      </c>
      <c r="U1075">
        <f ca="1">IFERROR(ROUNDUP(K1075*Admin!$AE$4,0),"FKU")</f>
        <v>957</v>
      </c>
      <c r="V1075" t="str">
        <f>IFERROR(ROUNDUP(L1075*Avropsmottagare!$G$4,0),"FKU")</f>
        <v>FKU</v>
      </c>
      <c r="W1075">
        <f t="shared" si="34"/>
        <v>0</v>
      </c>
    </row>
    <row r="1076" spans="1:23" x14ac:dyDescent="0.35">
      <c r="A1076" t="s">
        <v>70</v>
      </c>
      <c r="B1076" t="s">
        <v>71</v>
      </c>
      <c r="C1076" t="s">
        <v>3</v>
      </c>
      <c r="D1076" t="s">
        <v>114</v>
      </c>
      <c r="G1076" t="s">
        <v>115</v>
      </c>
      <c r="H1076">
        <v>491</v>
      </c>
      <c r="I1076">
        <v>545</v>
      </c>
      <c r="J1076">
        <v>605</v>
      </c>
      <c r="K1076">
        <v>863</v>
      </c>
      <c r="L1076" t="s">
        <v>37</v>
      </c>
      <c r="Q1076" t="str">
        <f t="shared" si="33"/>
        <v>Pro4u ABC5.2 Risk Manager</v>
      </c>
      <c r="R1076">
        <f ca="1">IFERROR(ROUNDUP(H1076*Admin!$AE$4,0),"FKU")</f>
        <v>545</v>
      </c>
      <c r="S1076">
        <f ca="1">IFERROR(ROUNDUP(I1076*Admin!$AE$4,0),"FKU")</f>
        <v>605</v>
      </c>
      <c r="T1076">
        <f ca="1">IFERROR(ROUNDUP(J1076*Admin!$AE$4,0),"FKU")</f>
        <v>671</v>
      </c>
      <c r="U1076">
        <f ca="1">IFERROR(ROUNDUP(K1076*Admin!$AE$4,0),"FKU")</f>
        <v>957</v>
      </c>
      <c r="V1076" t="str">
        <f>IFERROR(ROUNDUP(L1076*Avropsmottagare!$G$4,0),"FKU")</f>
        <v>FKU</v>
      </c>
      <c r="W1076">
        <f t="shared" si="34"/>
        <v>0</v>
      </c>
    </row>
    <row r="1077" spans="1:23" x14ac:dyDescent="0.35">
      <c r="A1077" t="s">
        <v>70</v>
      </c>
      <c r="B1077" t="s">
        <v>71</v>
      </c>
      <c r="C1077" t="s">
        <v>3</v>
      </c>
      <c r="D1077" t="s">
        <v>114</v>
      </c>
      <c r="G1077" t="s">
        <v>15</v>
      </c>
      <c r="H1077">
        <v>491</v>
      </c>
      <c r="I1077">
        <v>545</v>
      </c>
      <c r="J1077">
        <v>605</v>
      </c>
      <c r="K1077">
        <v>863</v>
      </c>
      <c r="L1077" t="s">
        <v>37</v>
      </c>
      <c r="Q1077" t="str">
        <f t="shared" si="33"/>
        <v>Pro4u ABC5.3 Säkerhetstekniker</v>
      </c>
      <c r="R1077">
        <f ca="1">IFERROR(ROUNDUP(H1077*Admin!$AE$4,0),"FKU")</f>
        <v>545</v>
      </c>
      <c r="S1077">
        <f ca="1">IFERROR(ROUNDUP(I1077*Admin!$AE$4,0),"FKU")</f>
        <v>605</v>
      </c>
      <c r="T1077">
        <f ca="1">IFERROR(ROUNDUP(J1077*Admin!$AE$4,0),"FKU")</f>
        <v>671</v>
      </c>
      <c r="U1077">
        <f ca="1">IFERROR(ROUNDUP(K1077*Admin!$AE$4,0),"FKU")</f>
        <v>957</v>
      </c>
      <c r="V1077" t="str">
        <f>IFERROR(ROUNDUP(L1077*Avropsmottagare!$G$4,0),"FKU")</f>
        <v>FKU</v>
      </c>
      <c r="W1077">
        <f t="shared" si="34"/>
        <v>0</v>
      </c>
    </row>
    <row r="1078" spans="1:23" x14ac:dyDescent="0.35">
      <c r="A1078" t="s">
        <v>70</v>
      </c>
      <c r="B1078" t="s">
        <v>71</v>
      </c>
      <c r="C1078" t="s">
        <v>3</v>
      </c>
      <c r="D1078" t="s">
        <v>116</v>
      </c>
      <c r="G1078" t="s">
        <v>45</v>
      </c>
      <c r="H1078">
        <v>562</v>
      </c>
      <c r="I1078">
        <v>624</v>
      </c>
      <c r="J1078">
        <v>693</v>
      </c>
      <c r="K1078">
        <v>990</v>
      </c>
      <c r="L1078" t="s">
        <v>37</v>
      </c>
      <c r="Q1078" t="str">
        <f t="shared" si="33"/>
        <v>Pro4u ABC6.1 Webbstrateg</v>
      </c>
      <c r="R1078">
        <f ca="1">IFERROR(ROUNDUP(H1078*Admin!$AE$4,0),"FKU")</f>
        <v>624</v>
      </c>
      <c r="S1078">
        <f ca="1">IFERROR(ROUNDUP(I1078*Admin!$AE$4,0),"FKU")</f>
        <v>692</v>
      </c>
      <c r="T1078">
        <f ca="1">IFERROR(ROUNDUP(J1078*Admin!$AE$4,0),"FKU")</f>
        <v>769</v>
      </c>
      <c r="U1078">
        <f ca="1">IFERROR(ROUNDUP(K1078*Admin!$AE$4,0),"FKU")</f>
        <v>1098</v>
      </c>
      <c r="V1078" t="str">
        <f>IFERROR(ROUNDUP(L1078*Avropsmottagare!$G$4,0),"FKU")</f>
        <v>FKU</v>
      </c>
      <c r="W1078">
        <f t="shared" si="34"/>
        <v>0</v>
      </c>
    </row>
    <row r="1079" spans="1:23" x14ac:dyDescent="0.35">
      <c r="A1079" t="s">
        <v>70</v>
      </c>
      <c r="B1079" t="s">
        <v>71</v>
      </c>
      <c r="C1079" t="s">
        <v>3</v>
      </c>
      <c r="D1079" t="s">
        <v>116</v>
      </c>
      <c r="G1079" t="s">
        <v>117</v>
      </c>
      <c r="H1079">
        <v>562</v>
      </c>
      <c r="I1079">
        <v>624</v>
      </c>
      <c r="J1079">
        <v>693</v>
      </c>
      <c r="K1079">
        <v>990</v>
      </c>
      <c r="L1079" t="s">
        <v>37</v>
      </c>
      <c r="Q1079" t="str">
        <f t="shared" si="33"/>
        <v>Pro4u ABC6.2 Interaktionsdesigner/Tillgänglighetsexpert</v>
      </c>
      <c r="R1079">
        <f ca="1">IFERROR(ROUNDUP(H1079*Admin!$AE$4,0),"FKU")</f>
        <v>624</v>
      </c>
      <c r="S1079">
        <f ca="1">IFERROR(ROUNDUP(I1079*Admin!$AE$4,0),"FKU")</f>
        <v>692</v>
      </c>
      <c r="T1079">
        <f ca="1">IFERROR(ROUNDUP(J1079*Admin!$AE$4,0),"FKU")</f>
        <v>769</v>
      </c>
      <c r="U1079">
        <f ca="1">IFERROR(ROUNDUP(K1079*Admin!$AE$4,0),"FKU")</f>
        <v>1098</v>
      </c>
      <c r="V1079" t="str">
        <f>IFERROR(ROUNDUP(L1079*Avropsmottagare!$G$4,0),"FKU")</f>
        <v>FKU</v>
      </c>
      <c r="W1079">
        <f t="shared" si="34"/>
        <v>0</v>
      </c>
    </row>
    <row r="1080" spans="1:23" x14ac:dyDescent="0.35">
      <c r="A1080" t="s">
        <v>70</v>
      </c>
      <c r="B1080" t="s">
        <v>71</v>
      </c>
      <c r="C1080" t="s">
        <v>3</v>
      </c>
      <c r="D1080" t="s">
        <v>116</v>
      </c>
      <c r="G1080" t="s">
        <v>16</v>
      </c>
      <c r="H1080">
        <v>562</v>
      </c>
      <c r="I1080">
        <v>624</v>
      </c>
      <c r="J1080">
        <v>693</v>
      </c>
      <c r="K1080">
        <v>990</v>
      </c>
      <c r="L1080" t="s">
        <v>37</v>
      </c>
      <c r="Q1080" t="str">
        <f t="shared" si="33"/>
        <v>Pro4u ABC6.3 Grafisk formgivare</v>
      </c>
      <c r="R1080">
        <f ca="1">IFERROR(ROUNDUP(H1080*Admin!$AE$4,0),"FKU")</f>
        <v>624</v>
      </c>
      <c r="S1080">
        <f ca="1">IFERROR(ROUNDUP(I1080*Admin!$AE$4,0),"FKU")</f>
        <v>692</v>
      </c>
      <c r="T1080">
        <f ca="1">IFERROR(ROUNDUP(J1080*Admin!$AE$4,0),"FKU")</f>
        <v>769</v>
      </c>
      <c r="U1080">
        <f ca="1">IFERROR(ROUNDUP(K1080*Admin!$AE$4,0),"FKU")</f>
        <v>1098</v>
      </c>
      <c r="V1080" t="str">
        <f>IFERROR(ROUNDUP(L1080*Avropsmottagare!$G$4,0),"FKU")</f>
        <v>FKU</v>
      </c>
      <c r="W1080">
        <f t="shared" si="34"/>
        <v>0</v>
      </c>
    </row>
    <row r="1081" spans="1:23" x14ac:dyDescent="0.35">
      <c r="A1081" t="s">
        <v>70</v>
      </c>
      <c r="B1081" t="s">
        <v>71</v>
      </c>
      <c r="C1081" t="s">
        <v>3</v>
      </c>
      <c r="D1081" t="s">
        <v>46</v>
      </c>
      <c r="G1081" t="s">
        <v>47</v>
      </c>
      <c r="H1081">
        <v>239</v>
      </c>
      <c r="I1081">
        <v>265</v>
      </c>
      <c r="J1081">
        <v>378</v>
      </c>
      <c r="K1081">
        <v>540</v>
      </c>
      <c r="L1081" t="s">
        <v>37</v>
      </c>
      <c r="Q1081" t="str">
        <f t="shared" si="33"/>
        <v>Pro4u ABC7.1 Teknikstöd – på plats</v>
      </c>
      <c r="R1081">
        <f ca="1">IFERROR(ROUNDUP(H1081*Admin!$AE$4,0),"FKU")</f>
        <v>265</v>
      </c>
      <c r="S1081">
        <f ca="1">IFERROR(ROUNDUP(I1081*Admin!$AE$4,0),"FKU")</f>
        <v>294</v>
      </c>
      <c r="T1081">
        <f ca="1">IFERROR(ROUNDUP(J1081*Admin!$AE$4,0),"FKU")</f>
        <v>420</v>
      </c>
      <c r="U1081">
        <f ca="1">IFERROR(ROUNDUP(K1081*Admin!$AE$4,0),"FKU")</f>
        <v>599</v>
      </c>
      <c r="V1081" t="str">
        <f>IFERROR(ROUNDUP(L1081*Avropsmottagare!$G$4,0),"FKU")</f>
        <v>FKU</v>
      </c>
      <c r="W1081">
        <f t="shared" si="34"/>
        <v>0</v>
      </c>
    </row>
    <row r="1082" spans="1:23" x14ac:dyDescent="0.35">
      <c r="A1082" t="s">
        <v>70</v>
      </c>
      <c r="B1082" t="s">
        <v>71</v>
      </c>
      <c r="C1082" t="s">
        <v>4</v>
      </c>
      <c r="D1082" t="s">
        <v>36</v>
      </c>
      <c r="G1082" t="s">
        <v>9</v>
      </c>
      <c r="H1082">
        <v>611</v>
      </c>
      <c r="I1082">
        <v>678</v>
      </c>
      <c r="J1082">
        <v>753</v>
      </c>
      <c r="K1082">
        <v>1075</v>
      </c>
      <c r="L1082" t="s">
        <v>37</v>
      </c>
      <c r="Q1082" t="str">
        <f t="shared" si="33"/>
        <v>Pro4u ABD1.1 IT- eller Digitaliseringsstrateg</v>
      </c>
      <c r="R1082">
        <f ca="1">IFERROR(ROUNDUP(H1082*Admin!$AE$4,0),"FKU")</f>
        <v>678</v>
      </c>
      <c r="S1082">
        <f ca="1">IFERROR(ROUNDUP(I1082*Admin!$AE$4,0),"FKU")</f>
        <v>752</v>
      </c>
      <c r="T1082">
        <f ca="1">IFERROR(ROUNDUP(J1082*Admin!$AE$4,0),"FKU")</f>
        <v>835</v>
      </c>
      <c r="U1082">
        <f ca="1">IFERROR(ROUNDUP(K1082*Admin!$AE$4,0),"FKU")</f>
        <v>1192</v>
      </c>
      <c r="V1082" t="str">
        <f>IFERROR(ROUNDUP(L1082*Avropsmottagare!$G$4,0),"FKU")</f>
        <v>FKU</v>
      </c>
      <c r="W1082">
        <f t="shared" si="34"/>
        <v>0</v>
      </c>
    </row>
    <row r="1083" spans="1:23" x14ac:dyDescent="0.35">
      <c r="A1083" t="s">
        <v>70</v>
      </c>
      <c r="B1083" t="s">
        <v>71</v>
      </c>
      <c r="C1083" t="s">
        <v>4</v>
      </c>
      <c r="D1083" t="s">
        <v>36</v>
      </c>
      <c r="G1083" t="s">
        <v>106</v>
      </c>
      <c r="H1083">
        <v>611</v>
      </c>
      <c r="I1083">
        <v>678</v>
      </c>
      <c r="J1083">
        <v>753</v>
      </c>
      <c r="K1083">
        <v>1075</v>
      </c>
      <c r="L1083" t="s">
        <v>37</v>
      </c>
      <c r="Q1083" t="str">
        <f t="shared" si="33"/>
        <v>Pro4u ABD1.2 Modelleringsledare/Kravanalytiker</v>
      </c>
      <c r="R1083">
        <f ca="1">IFERROR(ROUNDUP(H1083*Admin!$AE$4,0),"FKU")</f>
        <v>678</v>
      </c>
      <c r="S1083">
        <f ca="1">IFERROR(ROUNDUP(I1083*Admin!$AE$4,0),"FKU")</f>
        <v>752</v>
      </c>
      <c r="T1083">
        <f ca="1">IFERROR(ROUNDUP(J1083*Admin!$AE$4,0),"FKU")</f>
        <v>835</v>
      </c>
      <c r="U1083">
        <f ca="1">IFERROR(ROUNDUP(K1083*Admin!$AE$4,0),"FKU")</f>
        <v>1192</v>
      </c>
      <c r="V1083" t="str">
        <f>IFERROR(ROUNDUP(L1083*Avropsmottagare!$G$4,0),"FKU")</f>
        <v>FKU</v>
      </c>
      <c r="W1083">
        <f t="shared" si="34"/>
        <v>0</v>
      </c>
    </row>
    <row r="1084" spans="1:23" x14ac:dyDescent="0.35">
      <c r="A1084" t="s">
        <v>70</v>
      </c>
      <c r="B1084" t="s">
        <v>71</v>
      </c>
      <c r="C1084" t="s">
        <v>4</v>
      </c>
      <c r="D1084" t="s">
        <v>36</v>
      </c>
      <c r="G1084" t="s">
        <v>107</v>
      </c>
      <c r="H1084">
        <v>611</v>
      </c>
      <c r="I1084">
        <v>678</v>
      </c>
      <c r="J1084">
        <v>753</v>
      </c>
      <c r="K1084">
        <v>1075</v>
      </c>
      <c r="L1084" t="s">
        <v>37</v>
      </c>
      <c r="Q1084" t="str">
        <f t="shared" si="33"/>
        <v>Pro4u ABD1.3 Metodstöd</v>
      </c>
      <c r="R1084">
        <f ca="1">IFERROR(ROUNDUP(H1084*Admin!$AE$4,0),"FKU")</f>
        <v>678</v>
      </c>
      <c r="S1084">
        <f ca="1">IFERROR(ROUNDUP(I1084*Admin!$AE$4,0),"FKU")</f>
        <v>752</v>
      </c>
      <c r="T1084">
        <f ca="1">IFERROR(ROUNDUP(J1084*Admin!$AE$4,0),"FKU")</f>
        <v>835</v>
      </c>
      <c r="U1084">
        <f ca="1">IFERROR(ROUNDUP(K1084*Admin!$AE$4,0),"FKU")</f>
        <v>1192</v>
      </c>
      <c r="V1084" t="str">
        <f>IFERROR(ROUNDUP(L1084*Avropsmottagare!$G$4,0),"FKU")</f>
        <v>FKU</v>
      </c>
      <c r="W1084">
        <f t="shared" si="34"/>
        <v>0</v>
      </c>
    </row>
    <row r="1085" spans="1:23" x14ac:dyDescent="0.35">
      <c r="A1085" t="s">
        <v>70</v>
      </c>
      <c r="B1085" t="s">
        <v>71</v>
      </c>
      <c r="C1085" t="s">
        <v>4</v>
      </c>
      <c r="D1085" t="s">
        <v>36</v>
      </c>
      <c r="G1085" t="s">
        <v>108</v>
      </c>
      <c r="H1085">
        <v>611</v>
      </c>
      <c r="I1085">
        <v>678</v>
      </c>
      <c r="J1085">
        <v>753</v>
      </c>
      <c r="K1085">
        <v>1075</v>
      </c>
      <c r="L1085" t="s">
        <v>37</v>
      </c>
      <c r="Q1085" t="str">
        <f t="shared" si="33"/>
        <v>Pro4u ABD1.4 Hållbarhetsstrateg inom IT</v>
      </c>
      <c r="R1085">
        <f ca="1">IFERROR(ROUNDUP(H1085*Admin!$AE$4,0),"FKU")</f>
        <v>678</v>
      </c>
      <c r="S1085">
        <f ca="1">IFERROR(ROUNDUP(I1085*Admin!$AE$4,0),"FKU")</f>
        <v>752</v>
      </c>
      <c r="T1085">
        <f ca="1">IFERROR(ROUNDUP(J1085*Admin!$AE$4,0),"FKU")</f>
        <v>835</v>
      </c>
      <c r="U1085">
        <f ca="1">IFERROR(ROUNDUP(K1085*Admin!$AE$4,0),"FKU")</f>
        <v>1192</v>
      </c>
      <c r="V1085" t="str">
        <f>IFERROR(ROUNDUP(L1085*Avropsmottagare!$G$4,0),"FKU")</f>
        <v>FKU</v>
      </c>
      <c r="W1085">
        <f t="shared" si="34"/>
        <v>0</v>
      </c>
    </row>
    <row r="1086" spans="1:23" x14ac:dyDescent="0.35">
      <c r="A1086" t="s">
        <v>70</v>
      </c>
      <c r="B1086" t="s">
        <v>71</v>
      </c>
      <c r="C1086" t="s">
        <v>4</v>
      </c>
      <c r="D1086" t="s">
        <v>38</v>
      </c>
      <c r="G1086" t="s">
        <v>10</v>
      </c>
      <c r="H1086">
        <v>770</v>
      </c>
      <c r="I1086">
        <v>855</v>
      </c>
      <c r="J1086">
        <v>950</v>
      </c>
      <c r="K1086">
        <v>1090</v>
      </c>
      <c r="L1086" t="s">
        <v>37</v>
      </c>
      <c r="Q1086" t="str">
        <f t="shared" si="33"/>
        <v>Pro4u ABD2.1 Projektledare</v>
      </c>
      <c r="R1086">
        <f ca="1">IFERROR(ROUNDUP(H1086*Admin!$AE$4,0),"FKU")</f>
        <v>854</v>
      </c>
      <c r="S1086">
        <f ca="1">IFERROR(ROUNDUP(I1086*Admin!$AE$4,0),"FKU")</f>
        <v>948</v>
      </c>
      <c r="T1086">
        <f ca="1">IFERROR(ROUNDUP(J1086*Admin!$AE$4,0),"FKU")</f>
        <v>1054</v>
      </c>
      <c r="U1086">
        <f ca="1">IFERROR(ROUNDUP(K1086*Admin!$AE$4,0),"FKU")</f>
        <v>1209</v>
      </c>
      <c r="V1086" t="str">
        <f>IFERROR(ROUNDUP(L1086*Avropsmottagare!$G$4,0),"FKU")</f>
        <v>FKU</v>
      </c>
      <c r="W1086">
        <f t="shared" si="34"/>
        <v>0</v>
      </c>
    </row>
    <row r="1087" spans="1:23" x14ac:dyDescent="0.35">
      <c r="A1087" t="s">
        <v>70</v>
      </c>
      <c r="B1087" t="s">
        <v>71</v>
      </c>
      <c r="C1087" t="s">
        <v>4</v>
      </c>
      <c r="D1087" t="s">
        <v>38</v>
      </c>
      <c r="G1087" t="s">
        <v>11</v>
      </c>
      <c r="H1087">
        <v>770</v>
      </c>
      <c r="I1087">
        <v>855</v>
      </c>
      <c r="J1087">
        <v>950</v>
      </c>
      <c r="K1087">
        <v>1090</v>
      </c>
      <c r="L1087" t="s">
        <v>37</v>
      </c>
      <c r="Q1087" t="str">
        <f t="shared" si="33"/>
        <v>Pro4u ABD2.2 Teknisk projektledare</v>
      </c>
      <c r="R1087">
        <f ca="1">IFERROR(ROUNDUP(H1087*Admin!$AE$4,0),"FKU")</f>
        <v>854</v>
      </c>
      <c r="S1087">
        <f ca="1">IFERROR(ROUNDUP(I1087*Admin!$AE$4,0),"FKU")</f>
        <v>948</v>
      </c>
      <c r="T1087">
        <f ca="1">IFERROR(ROUNDUP(J1087*Admin!$AE$4,0),"FKU")</f>
        <v>1054</v>
      </c>
      <c r="U1087">
        <f ca="1">IFERROR(ROUNDUP(K1087*Admin!$AE$4,0),"FKU")</f>
        <v>1209</v>
      </c>
      <c r="V1087" t="str">
        <f>IFERROR(ROUNDUP(L1087*Avropsmottagare!$G$4,0),"FKU")</f>
        <v>FKU</v>
      </c>
      <c r="W1087">
        <f t="shared" si="34"/>
        <v>0</v>
      </c>
    </row>
    <row r="1088" spans="1:23" x14ac:dyDescent="0.35">
      <c r="A1088" t="s">
        <v>70</v>
      </c>
      <c r="B1088" t="s">
        <v>71</v>
      </c>
      <c r="C1088" t="s">
        <v>4</v>
      </c>
      <c r="D1088" t="s">
        <v>38</v>
      </c>
      <c r="G1088" t="s">
        <v>109</v>
      </c>
      <c r="H1088">
        <v>770</v>
      </c>
      <c r="I1088">
        <v>855</v>
      </c>
      <c r="J1088">
        <v>950</v>
      </c>
      <c r="K1088">
        <v>1090</v>
      </c>
      <c r="L1088" t="s">
        <v>37</v>
      </c>
      <c r="Q1088" t="str">
        <f t="shared" si="33"/>
        <v>Pro4u ABD2.3 Förändringsledare</v>
      </c>
      <c r="R1088">
        <f ca="1">IFERROR(ROUNDUP(H1088*Admin!$AE$4,0),"FKU")</f>
        <v>854</v>
      </c>
      <c r="S1088">
        <f ca="1">IFERROR(ROUNDUP(I1088*Admin!$AE$4,0),"FKU")</f>
        <v>948</v>
      </c>
      <c r="T1088">
        <f ca="1">IFERROR(ROUNDUP(J1088*Admin!$AE$4,0),"FKU")</f>
        <v>1054</v>
      </c>
      <c r="U1088">
        <f ca="1">IFERROR(ROUNDUP(K1088*Admin!$AE$4,0),"FKU")</f>
        <v>1209</v>
      </c>
      <c r="V1088" t="str">
        <f>IFERROR(ROUNDUP(L1088*Avropsmottagare!$G$4,0),"FKU")</f>
        <v>FKU</v>
      </c>
      <c r="W1088">
        <f t="shared" si="34"/>
        <v>0</v>
      </c>
    </row>
    <row r="1089" spans="1:23" x14ac:dyDescent="0.35">
      <c r="A1089" t="s">
        <v>70</v>
      </c>
      <c r="B1089" t="s">
        <v>71</v>
      </c>
      <c r="C1089" t="s">
        <v>4</v>
      </c>
      <c r="D1089" t="s">
        <v>38</v>
      </c>
      <c r="G1089" t="s">
        <v>110</v>
      </c>
      <c r="H1089">
        <v>770</v>
      </c>
      <c r="I1089">
        <v>855</v>
      </c>
      <c r="J1089">
        <v>950</v>
      </c>
      <c r="K1089">
        <v>1090</v>
      </c>
      <c r="L1089" t="s">
        <v>37</v>
      </c>
      <c r="Q1089" t="str">
        <f t="shared" si="33"/>
        <v>Pro4u ABD2.4 IT-controller/Compliance manager</v>
      </c>
      <c r="R1089">
        <f ca="1">IFERROR(ROUNDUP(H1089*Admin!$AE$4,0),"FKU")</f>
        <v>854</v>
      </c>
      <c r="S1089">
        <f ca="1">IFERROR(ROUNDUP(I1089*Admin!$AE$4,0),"FKU")</f>
        <v>948</v>
      </c>
      <c r="T1089">
        <f ca="1">IFERROR(ROUNDUP(J1089*Admin!$AE$4,0),"FKU")</f>
        <v>1054</v>
      </c>
      <c r="U1089">
        <f ca="1">IFERROR(ROUNDUP(K1089*Admin!$AE$4,0),"FKU")</f>
        <v>1209</v>
      </c>
      <c r="V1089" t="str">
        <f>IFERROR(ROUNDUP(L1089*Avropsmottagare!$G$4,0),"FKU")</f>
        <v>FKU</v>
      </c>
      <c r="W1089">
        <f t="shared" si="34"/>
        <v>0</v>
      </c>
    </row>
    <row r="1090" spans="1:23" x14ac:dyDescent="0.35">
      <c r="A1090" t="s">
        <v>70</v>
      </c>
      <c r="B1090" t="s">
        <v>71</v>
      </c>
      <c r="C1090" t="s">
        <v>4</v>
      </c>
      <c r="D1090" t="s">
        <v>39</v>
      </c>
      <c r="G1090" t="s">
        <v>111</v>
      </c>
      <c r="H1090">
        <v>721</v>
      </c>
      <c r="I1090">
        <v>801</v>
      </c>
      <c r="J1090">
        <v>890</v>
      </c>
      <c r="K1090">
        <v>1020</v>
      </c>
      <c r="L1090" t="s">
        <v>37</v>
      </c>
      <c r="Q1090" t="str">
        <f t="shared" si="33"/>
        <v>Pro4u ABD3.1 Systemutvecklare/Systemintegratör</v>
      </c>
      <c r="R1090">
        <f ca="1">IFERROR(ROUNDUP(H1090*Admin!$AE$4,0),"FKU")</f>
        <v>800</v>
      </c>
      <c r="S1090">
        <f ca="1">IFERROR(ROUNDUP(I1090*Admin!$AE$4,0),"FKU")</f>
        <v>889</v>
      </c>
      <c r="T1090">
        <f ca="1">IFERROR(ROUNDUP(J1090*Admin!$AE$4,0),"FKU")</f>
        <v>987</v>
      </c>
      <c r="U1090">
        <f ca="1">IFERROR(ROUNDUP(K1090*Admin!$AE$4,0),"FKU")</f>
        <v>1131</v>
      </c>
      <c r="V1090" t="str">
        <f>IFERROR(ROUNDUP(L1090*Avropsmottagare!$G$4,0),"FKU")</f>
        <v>FKU</v>
      </c>
      <c r="W1090">
        <f t="shared" si="34"/>
        <v>0</v>
      </c>
    </row>
    <row r="1091" spans="1:23" x14ac:dyDescent="0.35">
      <c r="A1091" t="s">
        <v>70</v>
      </c>
      <c r="B1091" t="s">
        <v>71</v>
      </c>
      <c r="C1091" t="s">
        <v>4</v>
      </c>
      <c r="D1091" t="s">
        <v>39</v>
      </c>
      <c r="G1091" t="s">
        <v>112</v>
      </c>
      <c r="H1091">
        <v>721</v>
      </c>
      <c r="I1091">
        <v>801</v>
      </c>
      <c r="J1091">
        <v>890</v>
      </c>
      <c r="K1091">
        <v>1020</v>
      </c>
      <c r="L1091" t="s">
        <v>37</v>
      </c>
      <c r="Q1091" t="str">
        <f t="shared" ref="Q1091:Q1154" si="35">$A1091&amp;$C1091&amp;$G1091</f>
        <v>Pro4u ABD3.2 Systemförvaltare</v>
      </c>
      <c r="R1091">
        <f ca="1">IFERROR(ROUNDUP(H1091*Admin!$AE$4,0),"FKU")</f>
        <v>800</v>
      </c>
      <c r="S1091">
        <f ca="1">IFERROR(ROUNDUP(I1091*Admin!$AE$4,0),"FKU")</f>
        <v>889</v>
      </c>
      <c r="T1091">
        <f ca="1">IFERROR(ROUNDUP(J1091*Admin!$AE$4,0),"FKU")</f>
        <v>987</v>
      </c>
      <c r="U1091">
        <f ca="1">IFERROR(ROUNDUP(K1091*Admin!$AE$4,0),"FKU")</f>
        <v>1131</v>
      </c>
      <c r="V1091" t="str">
        <f>IFERROR(ROUNDUP(L1091*Avropsmottagare!$G$4,0),"FKU")</f>
        <v>FKU</v>
      </c>
      <c r="W1091">
        <f t="shared" ref="W1091:W1154" si="36">M1091/1000000</f>
        <v>0</v>
      </c>
    </row>
    <row r="1092" spans="1:23" x14ac:dyDescent="0.35">
      <c r="A1092" t="s">
        <v>70</v>
      </c>
      <c r="B1092" t="s">
        <v>71</v>
      </c>
      <c r="C1092" t="s">
        <v>4</v>
      </c>
      <c r="D1092" t="s">
        <v>39</v>
      </c>
      <c r="G1092" t="s">
        <v>12</v>
      </c>
      <c r="H1092">
        <v>721</v>
      </c>
      <c r="I1092">
        <v>801</v>
      </c>
      <c r="J1092">
        <v>890</v>
      </c>
      <c r="K1092">
        <v>1020</v>
      </c>
      <c r="L1092" t="s">
        <v>37</v>
      </c>
      <c r="Q1092" t="str">
        <f t="shared" si="35"/>
        <v>Pro4u ABD3.3 Tekniker</v>
      </c>
      <c r="R1092">
        <f ca="1">IFERROR(ROUNDUP(H1092*Admin!$AE$4,0),"FKU")</f>
        <v>800</v>
      </c>
      <c r="S1092">
        <f ca="1">IFERROR(ROUNDUP(I1092*Admin!$AE$4,0),"FKU")</f>
        <v>889</v>
      </c>
      <c r="T1092">
        <f ca="1">IFERROR(ROUNDUP(J1092*Admin!$AE$4,0),"FKU")</f>
        <v>987</v>
      </c>
      <c r="U1092">
        <f ca="1">IFERROR(ROUNDUP(K1092*Admin!$AE$4,0),"FKU")</f>
        <v>1131</v>
      </c>
      <c r="V1092" t="str">
        <f>IFERROR(ROUNDUP(L1092*Avropsmottagare!$G$4,0),"FKU")</f>
        <v>FKU</v>
      </c>
      <c r="W1092">
        <f t="shared" si="36"/>
        <v>0</v>
      </c>
    </row>
    <row r="1093" spans="1:23" x14ac:dyDescent="0.35">
      <c r="A1093" t="s">
        <v>70</v>
      </c>
      <c r="B1093" t="s">
        <v>71</v>
      </c>
      <c r="C1093" t="s">
        <v>4</v>
      </c>
      <c r="D1093" t="s">
        <v>39</v>
      </c>
      <c r="G1093" t="s">
        <v>13</v>
      </c>
      <c r="H1093">
        <v>721</v>
      </c>
      <c r="I1093">
        <v>801</v>
      </c>
      <c r="J1093">
        <v>890</v>
      </c>
      <c r="K1093">
        <v>1020</v>
      </c>
      <c r="L1093" t="s">
        <v>37</v>
      </c>
      <c r="Q1093" t="str">
        <f t="shared" si="35"/>
        <v>Pro4u ABD3.4 Testare</v>
      </c>
      <c r="R1093">
        <f ca="1">IFERROR(ROUNDUP(H1093*Admin!$AE$4,0),"FKU")</f>
        <v>800</v>
      </c>
      <c r="S1093">
        <f ca="1">IFERROR(ROUNDUP(I1093*Admin!$AE$4,0),"FKU")</f>
        <v>889</v>
      </c>
      <c r="T1093">
        <f ca="1">IFERROR(ROUNDUP(J1093*Admin!$AE$4,0),"FKU")</f>
        <v>987</v>
      </c>
      <c r="U1093">
        <f ca="1">IFERROR(ROUNDUP(K1093*Admin!$AE$4,0),"FKU")</f>
        <v>1131</v>
      </c>
      <c r="V1093" t="str">
        <f>IFERROR(ROUNDUP(L1093*Avropsmottagare!$G$4,0),"FKU")</f>
        <v>FKU</v>
      </c>
      <c r="W1093">
        <f t="shared" si="36"/>
        <v>0</v>
      </c>
    </row>
    <row r="1094" spans="1:23" x14ac:dyDescent="0.35">
      <c r="A1094" t="s">
        <v>70</v>
      </c>
      <c r="B1094" t="s">
        <v>71</v>
      </c>
      <c r="C1094" t="s">
        <v>4</v>
      </c>
      <c r="D1094" t="s">
        <v>113</v>
      </c>
      <c r="G1094" t="s">
        <v>40</v>
      </c>
      <c r="H1094">
        <v>653</v>
      </c>
      <c r="I1094">
        <v>725</v>
      </c>
      <c r="J1094">
        <v>805</v>
      </c>
      <c r="K1094">
        <v>1150</v>
      </c>
      <c r="L1094" t="s">
        <v>37</v>
      </c>
      <c r="Q1094" t="str">
        <f t="shared" si="35"/>
        <v>Pro4u ABD4.1 Enterprisearkitekt</v>
      </c>
      <c r="R1094">
        <f ca="1">IFERROR(ROUNDUP(H1094*Admin!$AE$4,0),"FKU")</f>
        <v>724</v>
      </c>
      <c r="S1094">
        <f ca="1">IFERROR(ROUNDUP(I1094*Admin!$AE$4,0),"FKU")</f>
        <v>804</v>
      </c>
      <c r="T1094">
        <f ca="1">IFERROR(ROUNDUP(J1094*Admin!$AE$4,0),"FKU")</f>
        <v>893</v>
      </c>
      <c r="U1094">
        <f ca="1">IFERROR(ROUNDUP(K1094*Admin!$AE$4,0),"FKU")</f>
        <v>1275</v>
      </c>
      <c r="V1094" t="str">
        <f>IFERROR(ROUNDUP(L1094*Avropsmottagare!$G$4,0),"FKU")</f>
        <v>FKU</v>
      </c>
      <c r="W1094">
        <f t="shared" si="36"/>
        <v>0</v>
      </c>
    </row>
    <row r="1095" spans="1:23" x14ac:dyDescent="0.35">
      <c r="A1095" t="s">
        <v>70</v>
      </c>
      <c r="B1095" t="s">
        <v>71</v>
      </c>
      <c r="C1095" t="s">
        <v>4</v>
      </c>
      <c r="D1095" t="s">
        <v>113</v>
      </c>
      <c r="G1095" t="s">
        <v>41</v>
      </c>
      <c r="H1095">
        <v>653</v>
      </c>
      <c r="I1095">
        <v>725</v>
      </c>
      <c r="J1095">
        <v>805</v>
      </c>
      <c r="K1095">
        <v>1150</v>
      </c>
      <c r="L1095" t="s">
        <v>37</v>
      </c>
      <c r="Q1095" t="str">
        <f t="shared" si="35"/>
        <v>Pro4u ABD4.2 Verksamhetsarkitekt</v>
      </c>
      <c r="R1095">
        <f ca="1">IFERROR(ROUNDUP(H1095*Admin!$AE$4,0),"FKU")</f>
        <v>724</v>
      </c>
      <c r="S1095">
        <f ca="1">IFERROR(ROUNDUP(I1095*Admin!$AE$4,0),"FKU")</f>
        <v>804</v>
      </c>
      <c r="T1095">
        <f ca="1">IFERROR(ROUNDUP(J1095*Admin!$AE$4,0),"FKU")</f>
        <v>893</v>
      </c>
      <c r="U1095">
        <f ca="1">IFERROR(ROUNDUP(K1095*Admin!$AE$4,0),"FKU")</f>
        <v>1275</v>
      </c>
      <c r="V1095" t="str">
        <f>IFERROR(ROUNDUP(L1095*Avropsmottagare!$G$4,0),"FKU")</f>
        <v>FKU</v>
      </c>
      <c r="W1095">
        <f t="shared" si="36"/>
        <v>0</v>
      </c>
    </row>
    <row r="1096" spans="1:23" x14ac:dyDescent="0.35">
      <c r="A1096" t="s">
        <v>70</v>
      </c>
      <c r="B1096" t="s">
        <v>71</v>
      </c>
      <c r="C1096" t="s">
        <v>4</v>
      </c>
      <c r="D1096" t="s">
        <v>113</v>
      </c>
      <c r="G1096" t="s">
        <v>42</v>
      </c>
      <c r="H1096">
        <v>653</v>
      </c>
      <c r="I1096">
        <v>725</v>
      </c>
      <c r="J1096">
        <v>805</v>
      </c>
      <c r="K1096">
        <v>1150</v>
      </c>
      <c r="L1096" t="s">
        <v>37</v>
      </c>
      <c r="Q1096" t="str">
        <f t="shared" si="35"/>
        <v>Pro4u ABD4.3 Lösningsarkitekt</v>
      </c>
      <c r="R1096">
        <f ca="1">IFERROR(ROUNDUP(H1096*Admin!$AE$4,0),"FKU")</f>
        <v>724</v>
      </c>
      <c r="S1096">
        <f ca="1">IFERROR(ROUNDUP(I1096*Admin!$AE$4,0),"FKU")</f>
        <v>804</v>
      </c>
      <c r="T1096">
        <f ca="1">IFERROR(ROUNDUP(J1096*Admin!$AE$4,0),"FKU")</f>
        <v>893</v>
      </c>
      <c r="U1096">
        <f ca="1">IFERROR(ROUNDUP(K1096*Admin!$AE$4,0),"FKU")</f>
        <v>1275</v>
      </c>
      <c r="V1096" t="str">
        <f>IFERROR(ROUNDUP(L1096*Avropsmottagare!$G$4,0),"FKU")</f>
        <v>FKU</v>
      </c>
      <c r="W1096">
        <f t="shared" si="36"/>
        <v>0</v>
      </c>
    </row>
    <row r="1097" spans="1:23" x14ac:dyDescent="0.35">
      <c r="A1097" t="s">
        <v>70</v>
      </c>
      <c r="B1097" t="s">
        <v>71</v>
      </c>
      <c r="C1097" t="s">
        <v>4</v>
      </c>
      <c r="D1097" t="s">
        <v>113</v>
      </c>
      <c r="G1097" t="s">
        <v>43</v>
      </c>
      <c r="H1097">
        <v>653</v>
      </c>
      <c r="I1097">
        <v>725</v>
      </c>
      <c r="J1097">
        <v>805</v>
      </c>
      <c r="K1097">
        <v>1150</v>
      </c>
      <c r="L1097" t="s">
        <v>37</v>
      </c>
      <c r="Q1097" t="str">
        <f t="shared" si="35"/>
        <v>Pro4u ABD4.4 Mjukvaruarkitekt</v>
      </c>
      <c r="R1097">
        <f ca="1">IFERROR(ROUNDUP(H1097*Admin!$AE$4,0),"FKU")</f>
        <v>724</v>
      </c>
      <c r="S1097">
        <f ca="1">IFERROR(ROUNDUP(I1097*Admin!$AE$4,0),"FKU")</f>
        <v>804</v>
      </c>
      <c r="T1097">
        <f ca="1">IFERROR(ROUNDUP(J1097*Admin!$AE$4,0),"FKU")</f>
        <v>893</v>
      </c>
      <c r="U1097">
        <f ca="1">IFERROR(ROUNDUP(K1097*Admin!$AE$4,0),"FKU")</f>
        <v>1275</v>
      </c>
      <c r="V1097" t="str">
        <f>IFERROR(ROUNDUP(L1097*Avropsmottagare!$G$4,0),"FKU")</f>
        <v>FKU</v>
      </c>
      <c r="W1097">
        <f t="shared" si="36"/>
        <v>0</v>
      </c>
    </row>
    <row r="1098" spans="1:23" x14ac:dyDescent="0.35">
      <c r="A1098" t="s">
        <v>70</v>
      </c>
      <c r="B1098" t="s">
        <v>71</v>
      </c>
      <c r="C1098" t="s">
        <v>4</v>
      </c>
      <c r="D1098" t="s">
        <v>113</v>
      </c>
      <c r="G1098" t="s">
        <v>44</v>
      </c>
      <c r="H1098">
        <v>653</v>
      </c>
      <c r="I1098">
        <v>725</v>
      </c>
      <c r="J1098">
        <v>805</v>
      </c>
      <c r="K1098">
        <v>1150</v>
      </c>
      <c r="L1098" t="s">
        <v>37</v>
      </c>
      <c r="Q1098" t="str">
        <f t="shared" si="35"/>
        <v>Pro4u ABD4.5 Infrastrukturarkitekt</v>
      </c>
      <c r="R1098">
        <f ca="1">IFERROR(ROUNDUP(H1098*Admin!$AE$4,0),"FKU")</f>
        <v>724</v>
      </c>
      <c r="S1098">
        <f ca="1">IFERROR(ROUNDUP(I1098*Admin!$AE$4,0),"FKU")</f>
        <v>804</v>
      </c>
      <c r="T1098">
        <f ca="1">IFERROR(ROUNDUP(J1098*Admin!$AE$4,0),"FKU")</f>
        <v>893</v>
      </c>
      <c r="U1098">
        <f ca="1">IFERROR(ROUNDUP(K1098*Admin!$AE$4,0),"FKU")</f>
        <v>1275</v>
      </c>
      <c r="V1098" t="str">
        <f>IFERROR(ROUNDUP(L1098*Avropsmottagare!$G$4,0),"FKU")</f>
        <v>FKU</v>
      </c>
      <c r="W1098">
        <f t="shared" si="36"/>
        <v>0</v>
      </c>
    </row>
    <row r="1099" spans="1:23" x14ac:dyDescent="0.35">
      <c r="A1099" t="s">
        <v>70</v>
      </c>
      <c r="B1099" t="s">
        <v>71</v>
      </c>
      <c r="C1099" t="s">
        <v>4</v>
      </c>
      <c r="D1099" t="s">
        <v>114</v>
      </c>
      <c r="G1099" t="s">
        <v>14</v>
      </c>
      <c r="H1099">
        <v>491</v>
      </c>
      <c r="I1099">
        <v>545</v>
      </c>
      <c r="J1099">
        <v>605</v>
      </c>
      <c r="K1099">
        <v>863</v>
      </c>
      <c r="L1099" t="s">
        <v>37</v>
      </c>
      <c r="Q1099" t="str">
        <f t="shared" si="35"/>
        <v>Pro4u ABD5.1 Säkerhetsstrateg/Säkerhetsanalytiker</v>
      </c>
      <c r="R1099">
        <f ca="1">IFERROR(ROUNDUP(H1099*Admin!$AE$4,0),"FKU")</f>
        <v>545</v>
      </c>
      <c r="S1099">
        <f ca="1">IFERROR(ROUNDUP(I1099*Admin!$AE$4,0),"FKU")</f>
        <v>605</v>
      </c>
      <c r="T1099">
        <f ca="1">IFERROR(ROUNDUP(J1099*Admin!$AE$4,0),"FKU")</f>
        <v>671</v>
      </c>
      <c r="U1099">
        <f ca="1">IFERROR(ROUNDUP(K1099*Admin!$AE$4,0),"FKU")</f>
        <v>957</v>
      </c>
      <c r="V1099" t="str">
        <f>IFERROR(ROUNDUP(L1099*Avropsmottagare!$G$4,0),"FKU")</f>
        <v>FKU</v>
      </c>
      <c r="W1099">
        <f t="shared" si="36"/>
        <v>0</v>
      </c>
    </row>
    <row r="1100" spans="1:23" x14ac:dyDescent="0.35">
      <c r="A1100" t="s">
        <v>70</v>
      </c>
      <c r="B1100" t="s">
        <v>71</v>
      </c>
      <c r="C1100" t="s">
        <v>4</v>
      </c>
      <c r="D1100" t="s">
        <v>114</v>
      </c>
      <c r="G1100" t="s">
        <v>115</v>
      </c>
      <c r="H1100">
        <v>491</v>
      </c>
      <c r="I1100">
        <v>545</v>
      </c>
      <c r="J1100">
        <v>605</v>
      </c>
      <c r="K1100">
        <v>863</v>
      </c>
      <c r="L1100" t="s">
        <v>37</v>
      </c>
      <c r="Q1100" t="str">
        <f t="shared" si="35"/>
        <v>Pro4u ABD5.2 Risk Manager</v>
      </c>
      <c r="R1100">
        <f ca="1">IFERROR(ROUNDUP(H1100*Admin!$AE$4,0),"FKU")</f>
        <v>545</v>
      </c>
      <c r="S1100">
        <f ca="1">IFERROR(ROUNDUP(I1100*Admin!$AE$4,0),"FKU")</f>
        <v>605</v>
      </c>
      <c r="T1100">
        <f ca="1">IFERROR(ROUNDUP(J1100*Admin!$AE$4,0),"FKU")</f>
        <v>671</v>
      </c>
      <c r="U1100">
        <f ca="1">IFERROR(ROUNDUP(K1100*Admin!$AE$4,0),"FKU")</f>
        <v>957</v>
      </c>
      <c r="V1100" t="str">
        <f>IFERROR(ROUNDUP(L1100*Avropsmottagare!$G$4,0),"FKU")</f>
        <v>FKU</v>
      </c>
      <c r="W1100">
        <f t="shared" si="36"/>
        <v>0</v>
      </c>
    </row>
    <row r="1101" spans="1:23" x14ac:dyDescent="0.35">
      <c r="A1101" t="s">
        <v>70</v>
      </c>
      <c r="B1101" t="s">
        <v>71</v>
      </c>
      <c r="C1101" t="s">
        <v>4</v>
      </c>
      <c r="D1101" t="s">
        <v>114</v>
      </c>
      <c r="G1101" t="s">
        <v>15</v>
      </c>
      <c r="H1101">
        <v>491</v>
      </c>
      <c r="I1101">
        <v>545</v>
      </c>
      <c r="J1101">
        <v>605</v>
      </c>
      <c r="K1101">
        <v>863</v>
      </c>
      <c r="L1101" t="s">
        <v>37</v>
      </c>
      <c r="Q1101" t="str">
        <f t="shared" si="35"/>
        <v>Pro4u ABD5.3 Säkerhetstekniker</v>
      </c>
      <c r="R1101">
        <f ca="1">IFERROR(ROUNDUP(H1101*Admin!$AE$4,0),"FKU")</f>
        <v>545</v>
      </c>
      <c r="S1101">
        <f ca="1">IFERROR(ROUNDUP(I1101*Admin!$AE$4,0),"FKU")</f>
        <v>605</v>
      </c>
      <c r="T1101">
        <f ca="1">IFERROR(ROUNDUP(J1101*Admin!$AE$4,0),"FKU")</f>
        <v>671</v>
      </c>
      <c r="U1101">
        <f ca="1">IFERROR(ROUNDUP(K1101*Admin!$AE$4,0),"FKU")</f>
        <v>957</v>
      </c>
      <c r="V1101" t="str">
        <f>IFERROR(ROUNDUP(L1101*Avropsmottagare!$G$4,0),"FKU")</f>
        <v>FKU</v>
      </c>
      <c r="W1101">
        <f t="shared" si="36"/>
        <v>0</v>
      </c>
    </row>
    <row r="1102" spans="1:23" x14ac:dyDescent="0.35">
      <c r="A1102" t="s">
        <v>70</v>
      </c>
      <c r="B1102" t="s">
        <v>71</v>
      </c>
      <c r="C1102" t="s">
        <v>4</v>
      </c>
      <c r="D1102" t="s">
        <v>116</v>
      </c>
      <c r="G1102" t="s">
        <v>45</v>
      </c>
      <c r="H1102">
        <v>562</v>
      </c>
      <c r="I1102">
        <v>624</v>
      </c>
      <c r="J1102">
        <v>693</v>
      </c>
      <c r="K1102">
        <v>990</v>
      </c>
      <c r="L1102" t="s">
        <v>37</v>
      </c>
      <c r="Q1102" t="str">
        <f t="shared" si="35"/>
        <v>Pro4u ABD6.1 Webbstrateg</v>
      </c>
      <c r="R1102">
        <f ca="1">IFERROR(ROUNDUP(H1102*Admin!$AE$4,0),"FKU")</f>
        <v>624</v>
      </c>
      <c r="S1102">
        <f ca="1">IFERROR(ROUNDUP(I1102*Admin!$AE$4,0),"FKU")</f>
        <v>692</v>
      </c>
      <c r="T1102">
        <f ca="1">IFERROR(ROUNDUP(J1102*Admin!$AE$4,0),"FKU")</f>
        <v>769</v>
      </c>
      <c r="U1102">
        <f ca="1">IFERROR(ROUNDUP(K1102*Admin!$AE$4,0),"FKU")</f>
        <v>1098</v>
      </c>
      <c r="V1102" t="str">
        <f>IFERROR(ROUNDUP(L1102*Avropsmottagare!$G$4,0),"FKU")</f>
        <v>FKU</v>
      </c>
      <c r="W1102">
        <f t="shared" si="36"/>
        <v>0</v>
      </c>
    </row>
    <row r="1103" spans="1:23" x14ac:dyDescent="0.35">
      <c r="A1103" t="s">
        <v>70</v>
      </c>
      <c r="B1103" t="s">
        <v>71</v>
      </c>
      <c r="C1103" t="s">
        <v>4</v>
      </c>
      <c r="D1103" t="s">
        <v>116</v>
      </c>
      <c r="G1103" t="s">
        <v>117</v>
      </c>
      <c r="H1103">
        <v>562</v>
      </c>
      <c r="I1103">
        <v>624</v>
      </c>
      <c r="J1103">
        <v>693</v>
      </c>
      <c r="K1103">
        <v>990</v>
      </c>
      <c r="L1103" t="s">
        <v>37</v>
      </c>
      <c r="Q1103" t="str">
        <f t="shared" si="35"/>
        <v>Pro4u ABD6.2 Interaktionsdesigner/Tillgänglighetsexpert</v>
      </c>
      <c r="R1103">
        <f ca="1">IFERROR(ROUNDUP(H1103*Admin!$AE$4,0),"FKU")</f>
        <v>624</v>
      </c>
      <c r="S1103">
        <f ca="1">IFERROR(ROUNDUP(I1103*Admin!$AE$4,0),"FKU")</f>
        <v>692</v>
      </c>
      <c r="T1103">
        <f ca="1">IFERROR(ROUNDUP(J1103*Admin!$AE$4,0),"FKU")</f>
        <v>769</v>
      </c>
      <c r="U1103">
        <f ca="1">IFERROR(ROUNDUP(K1103*Admin!$AE$4,0),"FKU")</f>
        <v>1098</v>
      </c>
      <c r="V1103" t="str">
        <f>IFERROR(ROUNDUP(L1103*Avropsmottagare!$G$4,0),"FKU")</f>
        <v>FKU</v>
      </c>
      <c r="W1103">
        <f t="shared" si="36"/>
        <v>0</v>
      </c>
    </row>
    <row r="1104" spans="1:23" x14ac:dyDescent="0.35">
      <c r="A1104" t="s">
        <v>70</v>
      </c>
      <c r="B1104" t="s">
        <v>71</v>
      </c>
      <c r="C1104" t="s">
        <v>4</v>
      </c>
      <c r="D1104" t="s">
        <v>116</v>
      </c>
      <c r="G1104" t="s">
        <v>16</v>
      </c>
      <c r="H1104">
        <v>562</v>
      </c>
      <c r="I1104">
        <v>624</v>
      </c>
      <c r="J1104">
        <v>693</v>
      </c>
      <c r="K1104">
        <v>990</v>
      </c>
      <c r="L1104" t="s">
        <v>37</v>
      </c>
      <c r="Q1104" t="str">
        <f t="shared" si="35"/>
        <v>Pro4u ABD6.3 Grafisk formgivare</v>
      </c>
      <c r="R1104">
        <f ca="1">IFERROR(ROUNDUP(H1104*Admin!$AE$4,0),"FKU")</f>
        <v>624</v>
      </c>
      <c r="S1104">
        <f ca="1">IFERROR(ROUNDUP(I1104*Admin!$AE$4,0),"FKU")</f>
        <v>692</v>
      </c>
      <c r="T1104">
        <f ca="1">IFERROR(ROUNDUP(J1104*Admin!$AE$4,0),"FKU")</f>
        <v>769</v>
      </c>
      <c r="U1104">
        <f ca="1">IFERROR(ROUNDUP(K1104*Admin!$AE$4,0),"FKU")</f>
        <v>1098</v>
      </c>
      <c r="V1104" t="str">
        <f>IFERROR(ROUNDUP(L1104*Avropsmottagare!$G$4,0),"FKU")</f>
        <v>FKU</v>
      </c>
      <c r="W1104">
        <f t="shared" si="36"/>
        <v>0</v>
      </c>
    </row>
    <row r="1105" spans="1:23" x14ac:dyDescent="0.35">
      <c r="A1105" t="s">
        <v>70</v>
      </c>
      <c r="B1105" t="s">
        <v>71</v>
      </c>
      <c r="C1105" t="s">
        <v>4</v>
      </c>
      <c r="D1105" t="s">
        <v>46</v>
      </c>
      <c r="G1105" t="s">
        <v>47</v>
      </c>
      <c r="H1105">
        <v>239</v>
      </c>
      <c r="I1105">
        <v>265</v>
      </c>
      <c r="J1105">
        <v>378</v>
      </c>
      <c r="K1105">
        <v>540</v>
      </c>
      <c r="L1105" t="s">
        <v>37</v>
      </c>
      <c r="Q1105" t="str">
        <f t="shared" si="35"/>
        <v>Pro4u ABD7.1 Teknikstöd – på plats</v>
      </c>
      <c r="R1105">
        <f ca="1">IFERROR(ROUNDUP(H1105*Admin!$AE$4,0),"FKU")</f>
        <v>265</v>
      </c>
      <c r="S1105">
        <f ca="1">IFERROR(ROUNDUP(I1105*Admin!$AE$4,0),"FKU")</f>
        <v>294</v>
      </c>
      <c r="T1105">
        <f ca="1">IFERROR(ROUNDUP(J1105*Admin!$AE$4,0),"FKU")</f>
        <v>420</v>
      </c>
      <c r="U1105">
        <f ca="1">IFERROR(ROUNDUP(K1105*Admin!$AE$4,0),"FKU")</f>
        <v>599</v>
      </c>
      <c r="V1105" t="str">
        <f>IFERROR(ROUNDUP(L1105*Avropsmottagare!$G$4,0),"FKU")</f>
        <v>FKU</v>
      </c>
      <c r="W1105">
        <f t="shared" si="36"/>
        <v>0</v>
      </c>
    </row>
    <row r="1106" spans="1:23" x14ac:dyDescent="0.35">
      <c r="A1106" t="s">
        <v>70</v>
      </c>
      <c r="B1106" t="s">
        <v>71</v>
      </c>
      <c r="C1106" t="s">
        <v>5</v>
      </c>
      <c r="D1106" t="s">
        <v>36</v>
      </c>
      <c r="G1106" t="s">
        <v>9</v>
      </c>
      <c r="H1106">
        <v>611</v>
      </c>
      <c r="I1106">
        <v>678</v>
      </c>
      <c r="J1106">
        <v>753</v>
      </c>
      <c r="K1106">
        <v>1075</v>
      </c>
      <c r="L1106" t="s">
        <v>37</v>
      </c>
      <c r="Q1106" t="str">
        <f t="shared" si="35"/>
        <v>Pro4u ABE1.1 IT- eller Digitaliseringsstrateg</v>
      </c>
      <c r="R1106">
        <f ca="1">IFERROR(ROUNDUP(H1106*Admin!$AE$4,0),"FKU")</f>
        <v>678</v>
      </c>
      <c r="S1106">
        <f ca="1">IFERROR(ROUNDUP(I1106*Admin!$AE$4,0),"FKU")</f>
        <v>752</v>
      </c>
      <c r="T1106">
        <f ca="1">IFERROR(ROUNDUP(J1106*Admin!$AE$4,0),"FKU")</f>
        <v>835</v>
      </c>
      <c r="U1106">
        <f ca="1">IFERROR(ROUNDUP(K1106*Admin!$AE$4,0),"FKU")</f>
        <v>1192</v>
      </c>
      <c r="V1106" t="str">
        <f>IFERROR(ROUNDUP(L1106*Avropsmottagare!$G$4,0),"FKU")</f>
        <v>FKU</v>
      </c>
      <c r="W1106">
        <f t="shared" si="36"/>
        <v>0</v>
      </c>
    </row>
    <row r="1107" spans="1:23" x14ac:dyDescent="0.35">
      <c r="A1107" t="s">
        <v>70</v>
      </c>
      <c r="B1107" t="s">
        <v>71</v>
      </c>
      <c r="C1107" t="s">
        <v>5</v>
      </c>
      <c r="D1107" t="s">
        <v>36</v>
      </c>
      <c r="G1107" t="s">
        <v>106</v>
      </c>
      <c r="H1107">
        <v>611</v>
      </c>
      <c r="I1107">
        <v>678</v>
      </c>
      <c r="J1107">
        <v>753</v>
      </c>
      <c r="K1107">
        <v>1075</v>
      </c>
      <c r="L1107" t="s">
        <v>37</v>
      </c>
      <c r="Q1107" t="str">
        <f t="shared" si="35"/>
        <v>Pro4u ABE1.2 Modelleringsledare/Kravanalytiker</v>
      </c>
      <c r="R1107">
        <f ca="1">IFERROR(ROUNDUP(H1107*Admin!$AE$4,0),"FKU")</f>
        <v>678</v>
      </c>
      <c r="S1107">
        <f ca="1">IFERROR(ROUNDUP(I1107*Admin!$AE$4,0),"FKU")</f>
        <v>752</v>
      </c>
      <c r="T1107">
        <f ca="1">IFERROR(ROUNDUP(J1107*Admin!$AE$4,0),"FKU")</f>
        <v>835</v>
      </c>
      <c r="U1107">
        <f ca="1">IFERROR(ROUNDUP(K1107*Admin!$AE$4,0),"FKU")</f>
        <v>1192</v>
      </c>
      <c r="V1107" t="str">
        <f>IFERROR(ROUNDUP(L1107*Avropsmottagare!$G$4,0),"FKU")</f>
        <v>FKU</v>
      </c>
      <c r="W1107">
        <f t="shared" si="36"/>
        <v>0</v>
      </c>
    </row>
    <row r="1108" spans="1:23" x14ac:dyDescent="0.35">
      <c r="A1108" t="s">
        <v>70</v>
      </c>
      <c r="B1108" t="s">
        <v>71</v>
      </c>
      <c r="C1108" t="s">
        <v>5</v>
      </c>
      <c r="D1108" t="s">
        <v>36</v>
      </c>
      <c r="G1108" t="s">
        <v>107</v>
      </c>
      <c r="H1108">
        <v>611</v>
      </c>
      <c r="I1108">
        <v>678</v>
      </c>
      <c r="J1108">
        <v>753</v>
      </c>
      <c r="K1108">
        <v>1075</v>
      </c>
      <c r="L1108" t="s">
        <v>37</v>
      </c>
      <c r="Q1108" t="str">
        <f t="shared" si="35"/>
        <v>Pro4u ABE1.3 Metodstöd</v>
      </c>
      <c r="R1108">
        <f ca="1">IFERROR(ROUNDUP(H1108*Admin!$AE$4,0),"FKU")</f>
        <v>678</v>
      </c>
      <c r="S1108">
        <f ca="1">IFERROR(ROUNDUP(I1108*Admin!$AE$4,0),"FKU")</f>
        <v>752</v>
      </c>
      <c r="T1108">
        <f ca="1">IFERROR(ROUNDUP(J1108*Admin!$AE$4,0),"FKU")</f>
        <v>835</v>
      </c>
      <c r="U1108">
        <f ca="1">IFERROR(ROUNDUP(K1108*Admin!$AE$4,0),"FKU")</f>
        <v>1192</v>
      </c>
      <c r="V1108" t="str">
        <f>IFERROR(ROUNDUP(L1108*Avropsmottagare!$G$4,0),"FKU")</f>
        <v>FKU</v>
      </c>
      <c r="W1108">
        <f t="shared" si="36"/>
        <v>0</v>
      </c>
    </row>
    <row r="1109" spans="1:23" x14ac:dyDescent="0.35">
      <c r="A1109" t="s">
        <v>70</v>
      </c>
      <c r="B1109" t="s">
        <v>71</v>
      </c>
      <c r="C1109" t="s">
        <v>5</v>
      </c>
      <c r="D1109" t="s">
        <v>36</v>
      </c>
      <c r="G1109" t="s">
        <v>108</v>
      </c>
      <c r="H1109">
        <v>611</v>
      </c>
      <c r="I1109">
        <v>678</v>
      </c>
      <c r="J1109">
        <v>753</v>
      </c>
      <c r="K1109">
        <v>1075</v>
      </c>
      <c r="L1109" t="s">
        <v>37</v>
      </c>
      <c r="Q1109" t="str">
        <f t="shared" si="35"/>
        <v>Pro4u ABE1.4 Hållbarhetsstrateg inom IT</v>
      </c>
      <c r="R1109">
        <f ca="1">IFERROR(ROUNDUP(H1109*Admin!$AE$4,0),"FKU")</f>
        <v>678</v>
      </c>
      <c r="S1109">
        <f ca="1">IFERROR(ROUNDUP(I1109*Admin!$AE$4,0),"FKU")</f>
        <v>752</v>
      </c>
      <c r="T1109">
        <f ca="1">IFERROR(ROUNDUP(J1109*Admin!$AE$4,0),"FKU")</f>
        <v>835</v>
      </c>
      <c r="U1109">
        <f ca="1">IFERROR(ROUNDUP(K1109*Admin!$AE$4,0),"FKU")</f>
        <v>1192</v>
      </c>
      <c r="V1109" t="str">
        <f>IFERROR(ROUNDUP(L1109*Avropsmottagare!$G$4,0),"FKU")</f>
        <v>FKU</v>
      </c>
      <c r="W1109">
        <f t="shared" si="36"/>
        <v>0</v>
      </c>
    </row>
    <row r="1110" spans="1:23" x14ac:dyDescent="0.35">
      <c r="A1110" t="s">
        <v>70</v>
      </c>
      <c r="B1110" t="s">
        <v>71</v>
      </c>
      <c r="C1110" t="s">
        <v>5</v>
      </c>
      <c r="D1110" t="s">
        <v>38</v>
      </c>
      <c r="G1110" t="s">
        <v>10</v>
      </c>
      <c r="H1110">
        <v>770</v>
      </c>
      <c r="I1110">
        <v>855</v>
      </c>
      <c r="J1110">
        <v>950</v>
      </c>
      <c r="K1110">
        <v>1090</v>
      </c>
      <c r="L1110" t="s">
        <v>37</v>
      </c>
      <c r="Q1110" t="str">
        <f t="shared" si="35"/>
        <v>Pro4u ABE2.1 Projektledare</v>
      </c>
      <c r="R1110">
        <f ca="1">IFERROR(ROUNDUP(H1110*Admin!$AE$4,0),"FKU")</f>
        <v>854</v>
      </c>
      <c r="S1110">
        <f ca="1">IFERROR(ROUNDUP(I1110*Admin!$AE$4,0),"FKU")</f>
        <v>948</v>
      </c>
      <c r="T1110">
        <f ca="1">IFERROR(ROUNDUP(J1110*Admin!$AE$4,0),"FKU")</f>
        <v>1054</v>
      </c>
      <c r="U1110">
        <f ca="1">IFERROR(ROUNDUP(K1110*Admin!$AE$4,0),"FKU")</f>
        <v>1209</v>
      </c>
      <c r="V1110" t="str">
        <f>IFERROR(ROUNDUP(L1110*Avropsmottagare!$G$4,0),"FKU")</f>
        <v>FKU</v>
      </c>
      <c r="W1110">
        <f t="shared" si="36"/>
        <v>0</v>
      </c>
    </row>
    <row r="1111" spans="1:23" x14ac:dyDescent="0.35">
      <c r="A1111" t="s">
        <v>70</v>
      </c>
      <c r="B1111" t="s">
        <v>71</v>
      </c>
      <c r="C1111" t="s">
        <v>5</v>
      </c>
      <c r="D1111" t="s">
        <v>38</v>
      </c>
      <c r="G1111" t="s">
        <v>11</v>
      </c>
      <c r="H1111">
        <v>770</v>
      </c>
      <c r="I1111">
        <v>855</v>
      </c>
      <c r="J1111">
        <v>950</v>
      </c>
      <c r="K1111">
        <v>1090</v>
      </c>
      <c r="L1111" t="s">
        <v>37</v>
      </c>
      <c r="Q1111" t="str">
        <f t="shared" si="35"/>
        <v>Pro4u ABE2.2 Teknisk projektledare</v>
      </c>
      <c r="R1111">
        <f ca="1">IFERROR(ROUNDUP(H1111*Admin!$AE$4,0),"FKU")</f>
        <v>854</v>
      </c>
      <c r="S1111">
        <f ca="1">IFERROR(ROUNDUP(I1111*Admin!$AE$4,0),"FKU")</f>
        <v>948</v>
      </c>
      <c r="T1111">
        <f ca="1">IFERROR(ROUNDUP(J1111*Admin!$AE$4,0),"FKU")</f>
        <v>1054</v>
      </c>
      <c r="U1111">
        <f ca="1">IFERROR(ROUNDUP(K1111*Admin!$AE$4,0),"FKU")</f>
        <v>1209</v>
      </c>
      <c r="V1111" t="str">
        <f>IFERROR(ROUNDUP(L1111*Avropsmottagare!$G$4,0),"FKU")</f>
        <v>FKU</v>
      </c>
      <c r="W1111">
        <f t="shared" si="36"/>
        <v>0</v>
      </c>
    </row>
    <row r="1112" spans="1:23" x14ac:dyDescent="0.35">
      <c r="A1112" t="s">
        <v>70</v>
      </c>
      <c r="B1112" t="s">
        <v>71</v>
      </c>
      <c r="C1112" t="s">
        <v>5</v>
      </c>
      <c r="D1112" t="s">
        <v>38</v>
      </c>
      <c r="G1112" t="s">
        <v>109</v>
      </c>
      <c r="H1112">
        <v>770</v>
      </c>
      <c r="I1112">
        <v>855</v>
      </c>
      <c r="J1112">
        <v>950</v>
      </c>
      <c r="K1112">
        <v>1090</v>
      </c>
      <c r="L1112" t="s">
        <v>37</v>
      </c>
      <c r="Q1112" t="str">
        <f t="shared" si="35"/>
        <v>Pro4u ABE2.3 Förändringsledare</v>
      </c>
      <c r="R1112">
        <f ca="1">IFERROR(ROUNDUP(H1112*Admin!$AE$4,0),"FKU")</f>
        <v>854</v>
      </c>
      <c r="S1112">
        <f ca="1">IFERROR(ROUNDUP(I1112*Admin!$AE$4,0),"FKU")</f>
        <v>948</v>
      </c>
      <c r="T1112">
        <f ca="1">IFERROR(ROUNDUP(J1112*Admin!$AE$4,0),"FKU")</f>
        <v>1054</v>
      </c>
      <c r="U1112">
        <f ca="1">IFERROR(ROUNDUP(K1112*Admin!$AE$4,0),"FKU")</f>
        <v>1209</v>
      </c>
      <c r="V1112" t="str">
        <f>IFERROR(ROUNDUP(L1112*Avropsmottagare!$G$4,0),"FKU")</f>
        <v>FKU</v>
      </c>
      <c r="W1112">
        <f t="shared" si="36"/>
        <v>0</v>
      </c>
    </row>
    <row r="1113" spans="1:23" x14ac:dyDescent="0.35">
      <c r="A1113" t="s">
        <v>70</v>
      </c>
      <c r="B1113" t="s">
        <v>71</v>
      </c>
      <c r="C1113" t="s">
        <v>5</v>
      </c>
      <c r="D1113" t="s">
        <v>38</v>
      </c>
      <c r="G1113" t="s">
        <v>110</v>
      </c>
      <c r="H1113">
        <v>770</v>
      </c>
      <c r="I1113">
        <v>855</v>
      </c>
      <c r="J1113">
        <v>950</v>
      </c>
      <c r="K1113">
        <v>1090</v>
      </c>
      <c r="L1113" t="s">
        <v>37</v>
      </c>
      <c r="Q1113" t="str">
        <f t="shared" si="35"/>
        <v>Pro4u ABE2.4 IT-controller/Compliance manager</v>
      </c>
      <c r="R1113">
        <f ca="1">IFERROR(ROUNDUP(H1113*Admin!$AE$4,0),"FKU")</f>
        <v>854</v>
      </c>
      <c r="S1113">
        <f ca="1">IFERROR(ROUNDUP(I1113*Admin!$AE$4,0),"FKU")</f>
        <v>948</v>
      </c>
      <c r="T1113">
        <f ca="1">IFERROR(ROUNDUP(J1113*Admin!$AE$4,0),"FKU")</f>
        <v>1054</v>
      </c>
      <c r="U1113">
        <f ca="1">IFERROR(ROUNDUP(K1113*Admin!$AE$4,0),"FKU")</f>
        <v>1209</v>
      </c>
      <c r="V1113" t="str">
        <f>IFERROR(ROUNDUP(L1113*Avropsmottagare!$G$4,0),"FKU")</f>
        <v>FKU</v>
      </c>
      <c r="W1113">
        <f t="shared" si="36"/>
        <v>0</v>
      </c>
    </row>
    <row r="1114" spans="1:23" x14ac:dyDescent="0.35">
      <c r="A1114" t="s">
        <v>70</v>
      </c>
      <c r="B1114" t="s">
        <v>71</v>
      </c>
      <c r="C1114" t="s">
        <v>5</v>
      </c>
      <c r="D1114" t="s">
        <v>39</v>
      </c>
      <c r="G1114" t="s">
        <v>111</v>
      </c>
      <c r="H1114">
        <v>721</v>
      </c>
      <c r="I1114">
        <v>801</v>
      </c>
      <c r="J1114">
        <v>890</v>
      </c>
      <c r="K1114">
        <v>1020</v>
      </c>
      <c r="L1114" t="s">
        <v>37</v>
      </c>
      <c r="Q1114" t="str">
        <f t="shared" si="35"/>
        <v>Pro4u ABE3.1 Systemutvecklare/Systemintegratör</v>
      </c>
      <c r="R1114">
        <f ca="1">IFERROR(ROUNDUP(H1114*Admin!$AE$4,0),"FKU")</f>
        <v>800</v>
      </c>
      <c r="S1114">
        <f ca="1">IFERROR(ROUNDUP(I1114*Admin!$AE$4,0),"FKU")</f>
        <v>889</v>
      </c>
      <c r="T1114">
        <f ca="1">IFERROR(ROUNDUP(J1114*Admin!$AE$4,0),"FKU")</f>
        <v>987</v>
      </c>
      <c r="U1114">
        <f ca="1">IFERROR(ROUNDUP(K1114*Admin!$AE$4,0),"FKU")</f>
        <v>1131</v>
      </c>
      <c r="V1114" t="str">
        <f>IFERROR(ROUNDUP(L1114*Avropsmottagare!$G$4,0),"FKU")</f>
        <v>FKU</v>
      </c>
      <c r="W1114">
        <f t="shared" si="36"/>
        <v>0</v>
      </c>
    </row>
    <row r="1115" spans="1:23" x14ac:dyDescent="0.35">
      <c r="A1115" t="s">
        <v>70</v>
      </c>
      <c r="B1115" t="s">
        <v>71</v>
      </c>
      <c r="C1115" t="s">
        <v>5</v>
      </c>
      <c r="D1115" t="s">
        <v>39</v>
      </c>
      <c r="G1115" t="s">
        <v>112</v>
      </c>
      <c r="H1115">
        <v>721</v>
      </c>
      <c r="I1115">
        <v>801</v>
      </c>
      <c r="J1115">
        <v>890</v>
      </c>
      <c r="K1115">
        <v>1020</v>
      </c>
      <c r="L1115" t="s">
        <v>37</v>
      </c>
      <c r="Q1115" t="str">
        <f t="shared" si="35"/>
        <v>Pro4u ABE3.2 Systemförvaltare</v>
      </c>
      <c r="R1115">
        <f ca="1">IFERROR(ROUNDUP(H1115*Admin!$AE$4,0),"FKU")</f>
        <v>800</v>
      </c>
      <c r="S1115">
        <f ca="1">IFERROR(ROUNDUP(I1115*Admin!$AE$4,0),"FKU")</f>
        <v>889</v>
      </c>
      <c r="T1115">
        <f ca="1">IFERROR(ROUNDUP(J1115*Admin!$AE$4,0),"FKU")</f>
        <v>987</v>
      </c>
      <c r="U1115">
        <f ca="1">IFERROR(ROUNDUP(K1115*Admin!$AE$4,0),"FKU")</f>
        <v>1131</v>
      </c>
      <c r="V1115" t="str">
        <f>IFERROR(ROUNDUP(L1115*Avropsmottagare!$G$4,0),"FKU")</f>
        <v>FKU</v>
      </c>
      <c r="W1115">
        <f t="shared" si="36"/>
        <v>0</v>
      </c>
    </row>
    <row r="1116" spans="1:23" x14ac:dyDescent="0.35">
      <c r="A1116" t="s">
        <v>70</v>
      </c>
      <c r="B1116" t="s">
        <v>71</v>
      </c>
      <c r="C1116" t="s">
        <v>5</v>
      </c>
      <c r="D1116" t="s">
        <v>39</v>
      </c>
      <c r="G1116" t="s">
        <v>12</v>
      </c>
      <c r="H1116">
        <v>721</v>
      </c>
      <c r="I1116">
        <v>801</v>
      </c>
      <c r="J1116">
        <v>890</v>
      </c>
      <c r="K1116">
        <v>1020</v>
      </c>
      <c r="L1116" t="s">
        <v>37</v>
      </c>
      <c r="Q1116" t="str">
        <f t="shared" si="35"/>
        <v>Pro4u ABE3.3 Tekniker</v>
      </c>
      <c r="R1116">
        <f ca="1">IFERROR(ROUNDUP(H1116*Admin!$AE$4,0),"FKU")</f>
        <v>800</v>
      </c>
      <c r="S1116">
        <f ca="1">IFERROR(ROUNDUP(I1116*Admin!$AE$4,0),"FKU")</f>
        <v>889</v>
      </c>
      <c r="T1116">
        <f ca="1">IFERROR(ROUNDUP(J1116*Admin!$AE$4,0),"FKU")</f>
        <v>987</v>
      </c>
      <c r="U1116">
        <f ca="1">IFERROR(ROUNDUP(K1116*Admin!$AE$4,0),"FKU")</f>
        <v>1131</v>
      </c>
      <c r="V1116" t="str">
        <f>IFERROR(ROUNDUP(L1116*Avropsmottagare!$G$4,0),"FKU")</f>
        <v>FKU</v>
      </c>
      <c r="W1116">
        <f t="shared" si="36"/>
        <v>0</v>
      </c>
    </row>
    <row r="1117" spans="1:23" x14ac:dyDescent="0.35">
      <c r="A1117" t="s">
        <v>70</v>
      </c>
      <c r="B1117" t="s">
        <v>71</v>
      </c>
      <c r="C1117" t="s">
        <v>5</v>
      </c>
      <c r="D1117" t="s">
        <v>39</v>
      </c>
      <c r="G1117" t="s">
        <v>13</v>
      </c>
      <c r="H1117">
        <v>721</v>
      </c>
      <c r="I1117">
        <v>801</v>
      </c>
      <c r="J1117">
        <v>890</v>
      </c>
      <c r="K1117">
        <v>1020</v>
      </c>
      <c r="L1117" t="s">
        <v>37</v>
      </c>
      <c r="Q1117" t="str">
        <f t="shared" si="35"/>
        <v>Pro4u ABE3.4 Testare</v>
      </c>
      <c r="R1117">
        <f ca="1">IFERROR(ROUNDUP(H1117*Admin!$AE$4,0),"FKU")</f>
        <v>800</v>
      </c>
      <c r="S1117">
        <f ca="1">IFERROR(ROUNDUP(I1117*Admin!$AE$4,0),"FKU")</f>
        <v>889</v>
      </c>
      <c r="T1117">
        <f ca="1">IFERROR(ROUNDUP(J1117*Admin!$AE$4,0),"FKU")</f>
        <v>987</v>
      </c>
      <c r="U1117">
        <f ca="1">IFERROR(ROUNDUP(K1117*Admin!$AE$4,0),"FKU")</f>
        <v>1131</v>
      </c>
      <c r="V1117" t="str">
        <f>IFERROR(ROUNDUP(L1117*Avropsmottagare!$G$4,0),"FKU")</f>
        <v>FKU</v>
      </c>
      <c r="W1117">
        <f t="shared" si="36"/>
        <v>0</v>
      </c>
    </row>
    <row r="1118" spans="1:23" x14ac:dyDescent="0.35">
      <c r="A1118" t="s">
        <v>70</v>
      </c>
      <c r="B1118" t="s">
        <v>71</v>
      </c>
      <c r="C1118" t="s">
        <v>5</v>
      </c>
      <c r="D1118" t="s">
        <v>113</v>
      </c>
      <c r="G1118" t="s">
        <v>40</v>
      </c>
      <c r="H1118">
        <v>653</v>
      </c>
      <c r="I1118">
        <v>725</v>
      </c>
      <c r="J1118">
        <v>805</v>
      </c>
      <c r="K1118">
        <v>1150</v>
      </c>
      <c r="L1118" t="s">
        <v>37</v>
      </c>
      <c r="Q1118" t="str">
        <f t="shared" si="35"/>
        <v>Pro4u ABE4.1 Enterprisearkitekt</v>
      </c>
      <c r="R1118">
        <f ca="1">IFERROR(ROUNDUP(H1118*Admin!$AE$4,0),"FKU")</f>
        <v>724</v>
      </c>
      <c r="S1118">
        <f ca="1">IFERROR(ROUNDUP(I1118*Admin!$AE$4,0),"FKU")</f>
        <v>804</v>
      </c>
      <c r="T1118">
        <f ca="1">IFERROR(ROUNDUP(J1118*Admin!$AE$4,0),"FKU")</f>
        <v>893</v>
      </c>
      <c r="U1118">
        <f ca="1">IFERROR(ROUNDUP(K1118*Admin!$AE$4,0),"FKU")</f>
        <v>1275</v>
      </c>
      <c r="V1118" t="str">
        <f>IFERROR(ROUNDUP(L1118*Avropsmottagare!$G$4,0),"FKU")</f>
        <v>FKU</v>
      </c>
      <c r="W1118">
        <f t="shared" si="36"/>
        <v>0</v>
      </c>
    </row>
    <row r="1119" spans="1:23" x14ac:dyDescent="0.35">
      <c r="A1119" t="s">
        <v>70</v>
      </c>
      <c r="B1119" t="s">
        <v>71</v>
      </c>
      <c r="C1119" t="s">
        <v>5</v>
      </c>
      <c r="D1119" t="s">
        <v>113</v>
      </c>
      <c r="G1119" t="s">
        <v>41</v>
      </c>
      <c r="H1119">
        <v>653</v>
      </c>
      <c r="I1119">
        <v>725</v>
      </c>
      <c r="J1119">
        <v>805</v>
      </c>
      <c r="K1119">
        <v>1150</v>
      </c>
      <c r="L1119" t="s">
        <v>37</v>
      </c>
      <c r="Q1119" t="str">
        <f t="shared" si="35"/>
        <v>Pro4u ABE4.2 Verksamhetsarkitekt</v>
      </c>
      <c r="R1119">
        <f ca="1">IFERROR(ROUNDUP(H1119*Admin!$AE$4,0),"FKU")</f>
        <v>724</v>
      </c>
      <c r="S1119">
        <f ca="1">IFERROR(ROUNDUP(I1119*Admin!$AE$4,0),"FKU")</f>
        <v>804</v>
      </c>
      <c r="T1119">
        <f ca="1">IFERROR(ROUNDUP(J1119*Admin!$AE$4,0),"FKU")</f>
        <v>893</v>
      </c>
      <c r="U1119">
        <f ca="1">IFERROR(ROUNDUP(K1119*Admin!$AE$4,0),"FKU")</f>
        <v>1275</v>
      </c>
      <c r="V1119" t="str">
        <f>IFERROR(ROUNDUP(L1119*Avropsmottagare!$G$4,0),"FKU")</f>
        <v>FKU</v>
      </c>
      <c r="W1119">
        <f t="shared" si="36"/>
        <v>0</v>
      </c>
    </row>
    <row r="1120" spans="1:23" x14ac:dyDescent="0.35">
      <c r="A1120" t="s">
        <v>70</v>
      </c>
      <c r="B1120" t="s">
        <v>71</v>
      </c>
      <c r="C1120" t="s">
        <v>5</v>
      </c>
      <c r="D1120" t="s">
        <v>113</v>
      </c>
      <c r="G1120" t="s">
        <v>42</v>
      </c>
      <c r="H1120">
        <v>653</v>
      </c>
      <c r="I1120">
        <v>725</v>
      </c>
      <c r="J1120">
        <v>805</v>
      </c>
      <c r="K1120">
        <v>1150</v>
      </c>
      <c r="L1120" t="s">
        <v>37</v>
      </c>
      <c r="Q1120" t="str">
        <f t="shared" si="35"/>
        <v>Pro4u ABE4.3 Lösningsarkitekt</v>
      </c>
      <c r="R1120">
        <f ca="1">IFERROR(ROUNDUP(H1120*Admin!$AE$4,0),"FKU")</f>
        <v>724</v>
      </c>
      <c r="S1120">
        <f ca="1">IFERROR(ROUNDUP(I1120*Admin!$AE$4,0),"FKU")</f>
        <v>804</v>
      </c>
      <c r="T1120">
        <f ca="1">IFERROR(ROUNDUP(J1120*Admin!$AE$4,0),"FKU")</f>
        <v>893</v>
      </c>
      <c r="U1120">
        <f ca="1">IFERROR(ROUNDUP(K1120*Admin!$AE$4,0),"FKU")</f>
        <v>1275</v>
      </c>
      <c r="V1120" t="str">
        <f>IFERROR(ROUNDUP(L1120*Avropsmottagare!$G$4,0),"FKU")</f>
        <v>FKU</v>
      </c>
      <c r="W1120">
        <f t="shared" si="36"/>
        <v>0</v>
      </c>
    </row>
    <row r="1121" spans="1:23" x14ac:dyDescent="0.35">
      <c r="A1121" t="s">
        <v>70</v>
      </c>
      <c r="B1121" t="s">
        <v>71</v>
      </c>
      <c r="C1121" t="s">
        <v>5</v>
      </c>
      <c r="D1121" t="s">
        <v>113</v>
      </c>
      <c r="G1121" t="s">
        <v>43</v>
      </c>
      <c r="H1121">
        <v>653</v>
      </c>
      <c r="I1121">
        <v>725</v>
      </c>
      <c r="J1121">
        <v>805</v>
      </c>
      <c r="K1121">
        <v>1150</v>
      </c>
      <c r="L1121" t="s">
        <v>37</v>
      </c>
      <c r="Q1121" t="str">
        <f t="shared" si="35"/>
        <v>Pro4u ABE4.4 Mjukvaruarkitekt</v>
      </c>
      <c r="R1121">
        <f ca="1">IFERROR(ROUNDUP(H1121*Admin!$AE$4,0),"FKU")</f>
        <v>724</v>
      </c>
      <c r="S1121">
        <f ca="1">IFERROR(ROUNDUP(I1121*Admin!$AE$4,0),"FKU")</f>
        <v>804</v>
      </c>
      <c r="T1121">
        <f ca="1">IFERROR(ROUNDUP(J1121*Admin!$AE$4,0),"FKU")</f>
        <v>893</v>
      </c>
      <c r="U1121">
        <f ca="1">IFERROR(ROUNDUP(K1121*Admin!$AE$4,0),"FKU")</f>
        <v>1275</v>
      </c>
      <c r="V1121" t="str">
        <f>IFERROR(ROUNDUP(L1121*Avropsmottagare!$G$4,0),"FKU")</f>
        <v>FKU</v>
      </c>
      <c r="W1121">
        <f t="shared" si="36"/>
        <v>0</v>
      </c>
    </row>
    <row r="1122" spans="1:23" x14ac:dyDescent="0.35">
      <c r="A1122" t="s">
        <v>70</v>
      </c>
      <c r="B1122" t="s">
        <v>71</v>
      </c>
      <c r="C1122" t="s">
        <v>5</v>
      </c>
      <c r="D1122" t="s">
        <v>113</v>
      </c>
      <c r="G1122" t="s">
        <v>44</v>
      </c>
      <c r="H1122">
        <v>653</v>
      </c>
      <c r="I1122">
        <v>725</v>
      </c>
      <c r="J1122">
        <v>805</v>
      </c>
      <c r="K1122">
        <v>1150</v>
      </c>
      <c r="L1122" t="s">
        <v>37</v>
      </c>
      <c r="Q1122" t="str">
        <f t="shared" si="35"/>
        <v>Pro4u ABE4.5 Infrastrukturarkitekt</v>
      </c>
      <c r="R1122">
        <f ca="1">IFERROR(ROUNDUP(H1122*Admin!$AE$4,0),"FKU")</f>
        <v>724</v>
      </c>
      <c r="S1122">
        <f ca="1">IFERROR(ROUNDUP(I1122*Admin!$AE$4,0),"FKU")</f>
        <v>804</v>
      </c>
      <c r="T1122">
        <f ca="1">IFERROR(ROUNDUP(J1122*Admin!$AE$4,0),"FKU")</f>
        <v>893</v>
      </c>
      <c r="U1122">
        <f ca="1">IFERROR(ROUNDUP(K1122*Admin!$AE$4,0),"FKU")</f>
        <v>1275</v>
      </c>
      <c r="V1122" t="str">
        <f>IFERROR(ROUNDUP(L1122*Avropsmottagare!$G$4,0),"FKU")</f>
        <v>FKU</v>
      </c>
      <c r="W1122">
        <f t="shared" si="36"/>
        <v>0</v>
      </c>
    </row>
    <row r="1123" spans="1:23" x14ac:dyDescent="0.35">
      <c r="A1123" t="s">
        <v>70</v>
      </c>
      <c r="B1123" t="s">
        <v>71</v>
      </c>
      <c r="C1123" t="s">
        <v>5</v>
      </c>
      <c r="D1123" t="s">
        <v>114</v>
      </c>
      <c r="G1123" t="s">
        <v>14</v>
      </c>
      <c r="H1123">
        <v>491</v>
      </c>
      <c r="I1123">
        <v>545</v>
      </c>
      <c r="J1123">
        <v>605</v>
      </c>
      <c r="K1123">
        <v>863</v>
      </c>
      <c r="L1123" t="s">
        <v>37</v>
      </c>
      <c r="Q1123" t="str">
        <f t="shared" si="35"/>
        <v>Pro4u ABE5.1 Säkerhetsstrateg/Säkerhetsanalytiker</v>
      </c>
      <c r="R1123">
        <f ca="1">IFERROR(ROUNDUP(H1123*Admin!$AE$4,0),"FKU")</f>
        <v>545</v>
      </c>
      <c r="S1123">
        <f ca="1">IFERROR(ROUNDUP(I1123*Admin!$AE$4,0),"FKU")</f>
        <v>605</v>
      </c>
      <c r="T1123">
        <f ca="1">IFERROR(ROUNDUP(J1123*Admin!$AE$4,0),"FKU")</f>
        <v>671</v>
      </c>
      <c r="U1123">
        <f ca="1">IFERROR(ROUNDUP(K1123*Admin!$AE$4,0),"FKU")</f>
        <v>957</v>
      </c>
      <c r="V1123" t="str">
        <f>IFERROR(ROUNDUP(L1123*Avropsmottagare!$G$4,0),"FKU")</f>
        <v>FKU</v>
      </c>
      <c r="W1123">
        <f t="shared" si="36"/>
        <v>0</v>
      </c>
    </row>
    <row r="1124" spans="1:23" x14ac:dyDescent="0.35">
      <c r="A1124" t="s">
        <v>70</v>
      </c>
      <c r="B1124" t="s">
        <v>71</v>
      </c>
      <c r="C1124" t="s">
        <v>5</v>
      </c>
      <c r="D1124" t="s">
        <v>114</v>
      </c>
      <c r="G1124" t="s">
        <v>115</v>
      </c>
      <c r="H1124">
        <v>491</v>
      </c>
      <c r="I1124">
        <v>545</v>
      </c>
      <c r="J1124">
        <v>605</v>
      </c>
      <c r="K1124">
        <v>863</v>
      </c>
      <c r="L1124" t="s">
        <v>37</v>
      </c>
      <c r="Q1124" t="str">
        <f t="shared" si="35"/>
        <v>Pro4u ABE5.2 Risk Manager</v>
      </c>
      <c r="R1124">
        <f ca="1">IFERROR(ROUNDUP(H1124*Admin!$AE$4,0),"FKU")</f>
        <v>545</v>
      </c>
      <c r="S1124">
        <f ca="1">IFERROR(ROUNDUP(I1124*Admin!$AE$4,0),"FKU")</f>
        <v>605</v>
      </c>
      <c r="T1124">
        <f ca="1">IFERROR(ROUNDUP(J1124*Admin!$AE$4,0),"FKU")</f>
        <v>671</v>
      </c>
      <c r="U1124">
        <f ca="1">IFERROR(ROUNDUP(K1124*Admin!$AE$4,0),"FKU")</f>
        <v>957</v>
      </c>
      <c r="V1124" t="str">
        <f>IFERROR(ROUNDUP(L1124*Avropsmottagare!$G$4,0),"FKU")</f>
        <v>FKU</v>
      </c>
      <c r="W1124">
        <f t="shared" si="36"/>
        <v>0</v>
      </c>
    </row>
    <row r="1125" spans="1:23" x14ac:dyDescent="0.35">
      <c r="A1125" t="s">
        <v>70</v>
      </c>
      <c r="B1125" t="s">
        <v>71</v>
      </c>
      <c r="C1125" t="s">
        <v>5</v>
      </c>
      <c r="D1125" t="s">
        <v>114</v>
      </c>
      <c r="G1125" t="s">
        <v>15</v>
      </c>
      <c r="H1125">
        <v>491</v>
      </c>
      <c r="I1125">
        <v>545</v>
      </c>
      <c r="J1125">
        <v>605</v>
      </c>
      <c r="K1125">
        <v>863</v>
      </c>
      <c r="L1125" t="s">
        <v>37</v>
      </c>
      <c r="Q1125" t="str">
        <f t="shared" si="35"/>
        <v>Pro4u ABE5.3 Säkerhetstekniker</v>
      </c>
      <c r="R1125">
        <f ca="1">IFERROR(ROUNDUP(H1125*Admin!$AE$4,0),"FKU")</f>
        <v>545</v>
      </c>
      <c r="S1125">
        <f ca="1">IFERROR(ROUNDUP(I1125*Admin!$AE$4,0),"FKU")</f>
        <v>605</v>
      </c>
      <c r="T1125">
        <f ca="1">IFERROR(ROUNDUP(J1125*Admin!$AE$4,0),"FKU")</f>
        <v>671</v>
      </c>
      <c r="U1125">
        <f ca="1">IFERROR(ROUNDUP(K1125*Admin!$AE$4,0),"FKU")</f>
        <v>957</v>
      </c>
      <c r="V1125" t="str">
        <f>IFERROR(ROUNDUP(L1125*Avropsmottagare!$G$4,0),"FKU")</f>
        <v>FKU</v>
      </c>
      <c r="W1125">
        <f t="shared" si="36"/>
        <v>0</v>
      </c>
    </row>
    <row r="1126" spans="1:23" x14ac:dyDescent="0.35">
      <c r="A1126" t="s">
        <v>70</v>
      </c>
      <c r="B1126" t="s">
        <v>71</v>
      </c>
      <c r="C1126" t="s">
        <v>5</v>
      </c>
      <c r="D1126" t="s">
        <v>116</v>
      </c>
      <c r="G1126" t="s">
        <v>45</v>
      </c>
      <c r="H1126">
        <v>562</v>
      </c>
      <c r="I1126">
        <v>624</v>
      </c>
      <c r="J1126">
        <v>693</v>
      </c>
      <c r="K1126">
        <v>990</v>
      </c>
      <c r="L1126" t="s">
        <v>37</v>
      </c>
      <c r="Q1126" t="str">
        <f t="shared" si="35"/>
        <v>Pro4u ABE6.1 Webbstrateg</v>
      </c>
      <c r="R1126">
        <f ca="1">IFERROR(ROUNDUP(H1126*Admin!$AE$4,0),"FKU")</f>
        <v>624</v>
      </c>
      <c r="S1126">
        <f ca="1">IFERROR(ROUNDUP(I1126*Admin!$AE$4,0),"FKU")</f>
        <v>692</v>
      </c>
      <c r="T1126">
        <f ca="1">IFERROR(ROUNDUP(J1126*Admin!$AE$4,0),"FKU")</f>
        <v>769</v>
      </c>
      <c r="U1126">
        <f ca="1">IFERROR(ROUNDUP(K1126*Admin!$AE$4,0),"FKU")</f>
        <v>1098</v>
      </c>
      <c r="V1126" t="str">
        <f>IFERROR(ROUNDUP(L1126*Avropsmottagare!$G$4,0),"FKU")</f>
        <v>FKU</v>
      </c>
      <c r="W1126">
        <f t="shared" si="36"/>
        <v>0</v>
      </c>
    </row>
    <row r="1127" spans="1:23" x14ac:dyDescent="0.35">
      <c r="A1127" t="s">
        <v>70</v>
      </c>
      <c r="B1127" t="s">
        <v>71</v>
      </c>
      <c r="C1127" t="s">
        <v>5</v>
      </c>
      <c r="D1127" t="s">
        <v>116</v>
      </c>
      <c r="G1127" t="s">
        <v>117</v>
      </c>
      <c r="H1127">
        <v>562</v>
      </c>
      <c r="I1127">
        <v>624</v>
      </c>
      <c r="J1127">
        <v>693</v>
      </c>
      <c r="K1127">
        <v>990</v>
      </c>
      <c r="L1127" t="s">
        <v>37</v>
      </c>
      <c r="Q1127" t="str">
        <f t="shared" si="35"/>
        <v>Pro4u ABE6.2 Interaktionsdesigner/Tillgänglighetsexpert</v>
      </c>
      <c r="R1127">
        <f ca="1">IFERROR(ROUNDUP(H1127*Admin!$AE$4,0),"FKU")</f>
        <v>624</v>
      </c>
      <c r="S1127">
        <f ca="1">IFERROR(ROUNDUP(I1127*Admin!$AE$4,0),"FKU")</f>
        <v>692</v>
      </c>
      <c r="T1127">
        <f ca="1">IFERROR(ROUNDUP(J1127*Admin!$AE$4,0),"FKU")</f>
        <v>769</v>
      </c>
      <c r="U1127">
        <f ca="1">IFERROR(ROUNDUP(K1127*Admin!$AE$4,0),"FKU")</f>
        <v>1098</v>
      </c>
      <c r="V1127" t="str">
        <f>IFERROR(ROUNDUP(L1127*Avropsmottagare!$G$4,0),"FKU")</f>
        <v>FKU</v>
      </c>
      <c r="W1127">
        <f t="shared" si="36"/>
        <v>0</v>
      </c>
    </row>
    <row r="1128" spans="1:23" x14ac:dyDescent="0.35">
      <c r="A1128" t="s">
        <v>70</v>
      </c>
      <c r="B1128" t="s">
        <v>71</v>
      </c>
      <c r="C1128" t="s">
        <v>5</v>
      </c>
      <c r="D1128" t="s">
        <v>116</v>
      </c>
      <c r="G1128" t="s">
        <v>16</v>
      </c>
      <c r="H1128">
        <v>562</v>
      </c>
      <c r="I1128">
        <v>624</v>
      </c>
      <c r="J1128">
        <v>693</v>
      </c>
      <c r="K1128">
        <v>990</v>
      </c>
      <c r="L1128" t="s">
        <v>37</v>
      </c>
      <c r="Q1128" t="str">
        <f t="shared" si="35"/>
        <v>Pro4u ABE6.3 Grafisk formgivare</v>
      </c>
      <c r="R1128">
        <f ca="1">IFERROR(ROUNDUP(H1128*Admin!$AE$4,0),"FKU")</f>
        <v>624</v>
      </c>
      <c r="S1128">
        <f ca="1">IFERROR(ROUNDUP(I1128*Admin!$AE$4,0),"FKU")</f>
        <v>692</v>
      </c>
      <c r="T1128">
        <f ca="1">IFERROR(ROUNDUP(J1128*Admin!$AE$4,0),"FKU")</f>
        <v>769</v>
      </c>
      <c r="U1128">
        <f ca="1">IFERROR(ROUNDUP(K1128*Admin!$AE$4,0),"FKU")</f>
        <v>1098</v>
      </c>
      <c r="V1128" t="str">
        <f>IFERROR(ROUNDUP(L1128*Avropsmottagare!$G$4,0),"FKU")</f>
        <v>FKU</v>
      </c>
      <c r="W1128">
        <f t="shared" si="36"/>
        <v>0</v>
      </c>
    </row>
    <row r="1129" spans="1:23" x14ac:dyDescent="0.35">
      <c r="A1129" t="s">
        <v>70</v>
      </c>
      <c r="B1129" t="s">
        <v>71</v>
      </c>
      <c r="C1129" t="s">
        <v>5</v>
      </c>
      <c r="D1129" t="s">
        <v>46</v>
      </c>
      <c r="G1129" t="s">
        <v>47</v>
      </c>
      <c r="H1129">
        <v>239</v>
      </c>
      <c r="I1129">
        <v>265</v>
      </c>
      <c r="J1129">
        <v>378</v>
      </c>
      <c r="K1129">
        <v>540</v>
      </c>
      <c r="L1129" t="s">
        <v>37</v>
      </c>
      <c r="Q1129" t="str">
        <f t="shared" si="35"/>
        <v>Pro4u ABE7.1 Teknikstöd – på plats</v>
      </c>
      <c r="R1129">
        <f ca="1">IFERROR(ROUNDUP(H1129*Admin!$AE$4,0),"FKU")</f>
        <v>265</v>
      </c>
      <c r="S1129">
        <f ca="1">IFERROR(ROUNDUP(I1129*Admin!$AE$4,0),"FKU")</f>
        <v>294</v>
      </c>
      <c r="T1129">
        <f ca="1">IFERROR(ROUNDUP(J1129*Admin!$AE$4,0),"FKU")</f>
        <v>420</v>
      </c>
      <c r="U1129">
        <f ca="1">IFERROR(ROUNDUP(K1129*Admin!$AE$4,0),"FKU")</f>
        <v>599</v>
      </c>
      <c r="V1129" t="str">
        <f>IFERROR(ROUNDUP(L1129*Avropsmottagare!$G$4,0),"FKU")</f>
        <v>FKU</v>
      </c>
      <c r="W1129">
        <f t="shared" si="36"/>
        <v>0</v>
      </c>
    </row>
    <row r="1130" spans="1:23" x14ac:dyDescent="0.35">
      <c r="A1130" t="s">
        <v>70</v>
      </c>
      <c r="B1130" t="s">
        <v>71</v>
      </c>
      <c r="C1130" t="s">
        <v>6</v>
      </c>
      <c r="D1130" t="s">
        <v>36</v>
      </c>
      <c r="G1130" t="s">
        <v>9</v>
      </c>
      <c r="H1130">
        <v>611</v>
      </c>
      <c r="I1130">
        <v>678</v>
      </c>
      <c r="J1130">
        <v>753</v>
      </c>
      <c r="K1130">
        <v>1075</v>
      </c>
      <c r="L1130" t="s">
        <v>37</v>
      </c>
      <c r="Q1130" t="str">
        <f t="shared" si="35"/>
        <v>Pro4u ABF1.1 IT- eller Digitaliseringsstrateg</v>
      </c>
      <c r="R1130">
        <f ca="1">IFERROR(ROUNDUP(H1130*Admin!$AE$4,0),"FKU")</f>
        <v>678</v>
      </c>
      <c r="S1130">
        <f ca="1">IFERROR(ROUNDUP(I1130*Admin!$AE$4,0),"FKU")</f>
        <v>752</v>
      </c>
      <c r="T1130">
        <f ca="1">IFERROR(ROUNDUP(J1130*Admin!$AE$4,0),"FKU")</f>
        <v>835</v>
      </c>
      <c r="U1130">
        <f ca="1">IFERROR(ROUNDUP(K1130*Admin!$AE$4,0),"FKU")</f>
        <v>1192</v>
      </c>
      <c r="V1130" t="str">
        <f>IFERROR(ROUNDUP(L1130*Avropsmottagare!$G$4,0),"FKU")</f>
        <v>FKU</v>
      </c>
      <c r="W1130">
        <f t="shared" si="36"/>
        <v>0</v>
      </c>
    </row>
    <row r="1131" spans="1:23" x14ac:dyDescent="0.35">
      <c r="A1131" t="s">
        <v>70</v>
      </c>
      <c r="B1131" t="s">
        <v>71</v>
      </c>
      <c r="C1131" t="s">
        <v>6</v>
      </c>
      <c r="D1131" t="s">
        <v>36</v>
      </c>
      <c r="G1131" t="s">
        <v>106</v>
      </c>
      <c r="H1131">
        <v>611</v>
      </c>
      <c r="I1131">
        <v>678</v>
      </c>
      <c r="J1131">
        <v>753</v>
      </c>
      <c r="K1131">
        <v>1075</v>
      </c>
      <c r="L1131" t="s">
        <v>37</v>
      </c>
      <c r="Q1131" t="str">
        <f t="shared" si="35"/>
        <v>Pro4u ABF1.2 Modelleringsledare/Kravanalytiker</v>
      </c>
      <c r="R1131">
        <f ca="1">IFERROR(ROUNDUP(H1131*Admin!$AE$4,0),"FKU")</f>
        <v>678</v>
      </c>
      <c r="S1131">
        <f ca="1">IFERROR(ROUNDUP(I1131*Admin!$AE$4,0),"FKU")</f>
        <v>752</v>
      </c>
      <c r="T1131">
        <f ca="1">IFERROR(ROUNDUP(J1131*Admin!$AE$4,0),"FKU")</f>
        <v>835</v>
      </c>
      <c r="U1131">
        <f ca="1">IFERROR(ROUNDUP(K1131*Admin!$AE$4,0),"FKU")</f>
        <v>1192</v>
      </c>
      <c r="V1131" t="str">
        <f>IFERROR(ROUNDUP(L1131*Avropsmottagare!$G$4,0),"FKU")</f>
        <v>FKU</v>
      </c>
      <c r="W1131">
        <f t="shared" si="36"/>
        <v>0</v>
      </c>
    </row>
    <row r="1132" spans="1:23" x14ac:dyDescent="0.35">
      <c r="A1132" t="s">
        <v>70</v>
      </c>
      <c r="B1132" t="s">
        <v>71</v>
      </c>
      <c r="C1132" t="s">
        <v>6</v>
      </c>
      <c r="D1132" t="s">
        <v>36</v>
      </c>
      <c r="G1132" t="s">
        <v>107</v>
      </c>
      <c r="H1132">
        <v>611</v>
      </c>
      <c r="I1132">
        <v>678</v>
      </c>
      <c r="J1132">
        <v>753</v>
      </c>
      <c r="K1132">
        <v>1075</v>
      </c>
      <c r="L1132" t="s">
        <v>37</v>
      </c>
      <c r="Q1132" t="str">
        <f t="shared" si="35"/>
        <v>Pro4u ABF1.3 Metodstöd</v>
      </c>
      <c r="R1132">
        <f ca="1">IFERROR(ROUNDUP(H1132*Admin!$AE$4,0),"FKU")</f>
        <v>678</v>
      </c>
      <c r="S1132">
        <f ca="1">IFERROR(ROUNDUP(I1132*Admin!$AE$4,0),"FKU")</f>
        <v>752</v>
      </c>
      <c r="T1132">
        <f ca="1">IFERROR(ROUNDUP(J1132*Admin!$AE$4,0),"FKU")</f>
        <v>835</v>
      </c>
      <c r="U1132">
        <f ca="1">IFERROR(ROUNDUP(K1132*Admin!$AE$4,0),"FKU")</f>
        <v>1192</v>
      </c>
      <c r="V1132" t="str">
        <f>IFERROR(ROUNDUP(L1132*Avropsmottagare!$G$4,0),"FKU")</f>
        <v>FKU</v>
      </c>
      <c r="W1132">
        <f t="shared" si="36"/>
        <v>0</v>
      </c>
    </row>
    <row r="1133" spans="1:23" x14ac:dyDescent="0.35">
      <c r="A1133" t="s">
        <v>70</v>
      </c>
      <c r="B1133" t="s">
        <v>71</v>
      </c>
      <c r="C1133" t="s">
        <v>6</v>
      </c>
      <c r="D1133" t="s">
        <v>36</v>
      </c>
      <c r="G1133" t="s">
        <v>108</v>
      </c>
      <c r="H1133">
        <v>611</v>
      </c>
      <c r="I1133">
        <v>678</v>
      </c>
      <c r="J1133">
        <v>753</v>
      </c>
      <c r="K1133">
        <v>1075</v>
      </c>
      <c r="L1133" t="s">
        <v>37</v>
      </c>
      <c r="Q1133" t="str">
        <f t="shared" si="35"/>
        <v>Pro4u ABF1.4 Hållbarhetsstrateg inom IT</v>
      </c>
      <c r="R1133">
        <f ca="1">IFERROR(ROUNDUP(H1133*Admin!$AE$4,0),"FKU")</f>
        <v>678</v>
      </c>
      <c r="S1133">
        <f ca="1">IFERROR(ROUNDUP(I1133*Admin!$AE$4,0),"FKU")</f>
        <v>752</v>
      </c>
      <c r="T1133">
        <f ca="1">IFERROR(ROUNDUP(J1133*Admin!$AE$4,0),"FKU")</f>
        <v>835</v>
      </c>
      <c r="U1133">
        <f ca="1">IFERROR(ROUNDUP(K1133*Admin!$AE$4,0),"FKU")</f>
        <v>1192</v>
      </c>
      <c r="V1133" t="str">
        <f>IFERROR(ROUNDUP(L1133*Avropsmottagare!$G$4,0),"FKU")</f>
        <v>FKU</v>
      </c>
      <c r="W1133">
        <f t="shared" si="36"/>
        <v>0</v>
      </c>
    </row>
    <row r="1134" spans="1:23" x14ac:dyDescent="0.35">
      <c r="A1134" t="s">
        <v>70</v>
      </c>
      <c r="B1134" t="s">
        <v>71</v>
      </c>
      <c r="C1134" t="s">
        <v>6</v>
      </c>
      <c r="D1134" t="s">
        <v>38</v>
      </c>
      <c r="G1134" t="s">
        <v>10</v>
      </c>
      <c r="H1134">
        <v>770</v>
      </c>
      <c r="I1134">
        <v>855</v>
      </c>
      <c r="J1134">
        <v>950</v>
      </c>
      <c r="K1134">
        <v>1090</v>
      </c>
      <c r="L1134" t="s">
        <v>37</v>
      </c>
      <c r="Q1134" t="str">
        <f t="shared" si="35"/>
        <v>Pro4u ABF2.1 Projektledare</v>
      </c>
      <c r="R1134">
        <f ca="1">IFERROR(ROUNDUP(H1134*Admin!$AE$4,0),"FKU")</f>
        <v>854</v>
      </c>
      <c r="S1134">
        <f ca="1">IFERROR(ROUNDUP(I1134*Admin!$AE$4,0),"FKU")</f>
        <v>948</v>
      </c>
      <c r="T1134">
        <f ca="1">IFERROR(ROUNDUP(J1134*Admin!$AE$4,0),"FKU")</f>
        <v>1054</v>
      </c>
      <c r="U1134">
        <f ca="1">IFERROR(ROUNDUP(K1134*Admin!$AE$4,0),"FKU")</f>
        <v>1209</v>
      </c>
      <c r="V1134" t="str">
        <f>IFERROR(ROUNDUP(L1134*Avropsmottagare!$G$4,0),"FKU")</f>
        <v>FKU</v>
      </c>
      <c r="W1134">
        <f t="shared" si="36"/>
        <v>0</v>
      </c>
    </row>
    <row r="1135" spans="1:23" x14ac:dyDescent="0.35">
      <c r="A1135" t="s">
        <v>70</v>
      </c>
      <c r="B1135" t="s">
        <v>71</v>
      </c>
      <c r="C1135" t="s">
        <v>6</v>
      </c>
      <c r="D1135" t="s">
        <v>38</v>
      </c>
      <c r="G1135" t="s">
        <v>11</v>
      </c>
      <c r="H1135">
        <v>770</v>
      </c>
      <c r="I1135">
        <v>855</v>
      </c>
      <c r="J1135">
        <v>950</v>
      </c>
      <c r="K1135">
        <v>1090</v>
      </c>
      <c r="L1135" t="s">
        <v>37</v>
      </c>
      <c r="Q1135" t="str">
        <f t="shared" si="35"/>
        <v>Pro4u ABF2.2 Teknisk projektledare</v>
      </c>
      <c r="R1135">
        <f ca="1">IFERROR(ROUNDUP(H1135*Admin!$AE$4,0),"FKU")</f>
        <v>854</v>
      </c>
      <c r="S1135">
        <f ca="1">IFERROR(ROUNDUP(I1135*Admin!$AE$4,0),"FKU")</f>
        <v>948</v>
      </c>
      <c r="T1135">
        <f ca="1">IFERROR(ROUNDUP(J1135*Admin!$AE$4,0),"FKU")</f>
        <v>1054</v>
      </c>
      <c r="U1135">
        <f ca="1">IFERROR(ROUNDUP(K1135*Admin!$AE$4,0),"FKU")</f>
        <v>1209</v>
      </c>
      <c r="V1135" t="str">
        <f>IFERROR(ROUNDUP(L1135*Avropsmottagare!$G$4,0),"FKU")</f>
        <v>FKU</v>
      </c>
      <c r="W1135">
        <f t="shared" si="36"/>
        <v>0</v>
      </c>
    </row>
    <row r="1136" spans="1:23" x14ac:dyDescent="0.35">
      <c r="A1136" t="s">
        <v>70</v>
      </c>
      <c r="B1136" t="s">
        <v>71</v>
      </c>
      <c r="C1136" t="s">
        <v>6</v>
      </c>
      <c r="D1136" t="s">
        <v>38</v>
      </c>
      <c r="G1136" t="s">
        <v>109</v>
      </c>
      <c r="H1136">
        <v>770</v>
      </c>
      <c r="I1136">
        <v>855</v>
      </c>
      <c r="J1136">
        <v>950</v>
      </c>
      <c r="K1136">
        <v>1090</v>
      </c>
      <c r="L1136" t="s">
        <v>37</v>
      </c>
      <c r="Q1136" t="str">
        <f t="shared" si="35"/>
        <v>Pro4u ABF2.3 Förändringsledare</v>
      </c>
      <c r="R1136">
        <f ca="1">IFERROR(ROUNDUP(H1136*Admin!$AE$4,0),"FKU")</f>
        <v>854</v>
      </c>
      <c r="S1136">
        <f ca="1">IFERROR(ROUNDUP(I1136*Admin!$AE$4,0),"FKU")</f>
        <v>948</v>
      </c>
      <c r="T1136">
        <f ca="1">IFERROR(ROUNDUP(J1136*Admin!$AE$4,0),"FKU")</f>
        <v>1054</v>
      </c>
      <c r="U1136">
        <f ca="1">IFERROR(ROUNDUP(K1136*Admin!$AE$4,0),"FKU")</f>
        <v>1209</v>
      </c>
      <c r="V1136" t="str">
        <f>IFERROR(ROUNDUP(L1136*Avropsmottagare!$G$4,0),"FKU")</f>
        <v>FKU</v>
      </c>
      <c r="W1136">
        <f t="shared" si="36"/>
        <v>0</v>
      </c>
    </row>
    <row r="1137" spans="1:23" x14ac:dyDescent="0.35">
      <c r="A1137" t="s">
        <v>70</v>
      </c>
      <c r="B1137" t="s">
        <v>71</v>
      </c>
      <c r="C1137" t="s">
        <v>6</v>
      </c>
      <c r="D1137" t="s">
        <v>38</v>
      </c>
      <c r="G1137" t="s">
        <v>110</v>
      </c>
      <c r="H1137">
        <v>770</v>
      </c>
      <c r="I1137">
        <v>855</v>
      </c>
      <c r="J1137">
        <v>950</v>
      </c>
      <c r="K1137">
        <v>1090</v>
      </c>
      <c r="L1137" t="s">
        <v>37</v>
      </c>
      <c r="Q1137" t="str">
        <f t="shared" si="35"/>
        <v>Pro4u ABF2.4 IT-controller/Compliance manager</v>
      </c>
      <c r="R1137">
        <f ca="1">IFERROR(ROUNDUP(H1137*Admin!$AE$4,0),"FKU")</f>
        <v>854</v>
      </c>
      <c r="S1137">
        <f ca="1">IFERROR(ROUNDUP(I1137*Admin!$AE$4,0),"FKU")</f>
        <v>948</v>
      </c>
      <c r="T1137">
        <f ca="1">IFERROR(ROUNDUP(J1137*Admin!$AE$4,0),"FKU")</f>
        <v>1054</v>
      </c>
      <c r="U1137">
        <f ca="1">IFERROR(ROUNDUP(K1137*Admin!$AE$4,0),"FKU")</f>
        <v>1209</v>
      </c>
      <c r="V1137" t="str">
        <f>IFERROR(ROUNDUP(L1137*Avropsmottagare!$G$4,0),"FKU")</f>
        <v>FKU</v>
      </c>
      <c r="W1137">
        <f t="shared" si="36"/>
        <v>0</v>
      </c>
    </row>
    <row r="1138" spans="1:23" x14ac:dyDescent="0.35">
      <c r="A1138" t="s">
        <v>70</v>
      </c>
      <c r="B1138" t="s">
        <v>71</v>
      </c>
      <c r="C1138" t="s">
        <v>6</v>
      </c>
      <c r="D1138" t="s">
        <v>39</v>
      </c>
      <c r="G1138" t="s">
        <v>111</v>
      </c>
      <c r="H1138">
        <v>721</v>
      </c>
      <c r="I1138">
        <v>801</v>
      </c>
      <c r="J1138">
        <v>890</v>
      </c>
      <c r="K1138">
        <v>1020</v>
      </c>
      <c r="L1138" t="s">
        <v>37</v>
      </c>
      <c r="Q1138" t="str">
        <f t="shared" si="35"/>
        <v>Pro4u ABF3.1 Systemutvecklare/Systemintegratör</v>
      </c>
      <c r="R1138">
        <f ca="1">IFERROR(ROUNDUP(H1138*Admin!$AE$4,0),"FKU")</f>
        <v>800</v>
      </c>
      <c r="S1138">
        <f ca="1">IFERROR(ROUNDUP(I1138*Admin!$AE$4,0),"FKU")</f>
        <v>889</v>
      </c>
      <c r="T1138">
        <f ca="1">IFERROR(ROUNDUP(J1138*Admin!$AE$4,0),"FKU")</f>
        <v>987</v>
      </c>
      <c r="U1138">
        <f ca="1">IFERROR(ROUNDUP(K1138*Admin!$AE$4,0),"FKU")</f>
        <v>1131</v>
      </c>
      <c r="V1138" t="str">
        <f>IFERROR(ROUNDUP(L1138*Avropsmottagare!$G$4,0),"FKU")</f>
        <v>FKU</v>
      </c>
      <c r="W1138">
        <f t="shared" si="36"/>
        <v>0</v>
      </c>
    </row>
    <row r="1139" spans="1:23" x14ac:dyDescent="0.35">
      <c r="A1139" t="s">
        <v>70</v>
      </c>
      <c r="B1139" t="s">
        <v>71</v>
      </c>
      <c r="C1139" t="s">
        <v>6</v>
      </c>
      <c r="D1139" t="s">
        <v>39</v>
      </c>
      <c r="G1139" t="s">
        <v>112</v>
      </c>
      <c r="H1139">
        <v>721</v>
      </c>
      <c r="I1139">
        <v>801</v>
      </c>
      <c r="J1139">
        <v>890</v>
      </c>
      <c r="K1139">
        <v>1020</v>
      </c>
      <c r="L1139" t="s">
        <v>37</v>
      </c>
      <c r="Q1139" t="str">
        <f t="shared" si="35"/>
        <v>Pro4u ABF3.2 Systemförvaltare</v>
      </c>
      <c r="R1139">
        <f ca="1">IFERROR(ROUNDUP(H1139*Admin!$AE$4,0),"FKU")</f>
        <v>800</v>
      </c>
      <c r="S1139">
        <f ca="1">IFERROR(ROUNDUP(I1139*Admin!$AE$4,0),"FKU")</f>
        <v>889</v>
      </c>
      <c r="T1139">
        <f ca="1">IFERROR(ROUNDUP(J1139*Admin!$AE$4,0),"FKU")</f>
        <v>987</v>
      </c>
      <c r="U1139">
        <f ca="1">IFERROR(ROUNDUP(K1139*Admin!$AE$4,0),"FKU")</f>
        <v>1131</v>
      </c>
      <c r="V1139" t="str">
        <f>IFERROR(ROUNDUP(L1139*Avropsmottagare!$G$4,0),"FKU")</f>
        <v>FKU</v>
      </c>
      <c r="W1139">
        <f t="shared" si="36"/>
        <v>0</v>
      </c>
    </row>
    <row r="1140" spans="1:23" x14ac:dyDescent="0.35">
      <c r="A1140" t="s">
        <v>70</v>
      </c>
      <c r="B1140" t="s">
        <v>71</v>
      </c>
      <c r="C1140" t="s">
        <v>6</v>
      </c>
      <c r="D1140" t="s">
        <v>39</v>
      </c>
      <c r="G1140" t="s">
        <v>12</v>
      </c>
      <c r="H1140">
        <v>721</v>
      </c>
      <c r="I1140">
        <v>801</v>
      </c>
      <c r="J1140">
        <v>890</v>
      </c>
      <c r="K1140">
        <v>1020</v>
      </c>
      <c r="L1140" t="s">
        <v>37</v>
      </c>
      <c r="Q1140" t="str">
        <f t="shared" si="35"/>
        <v>Pro4u ABF3.3 Tekniker</v>
      </c>
      <c r="R1140">
        <f ca="1">IFERROR(ROUNDUP(H1140*Admin!$AE$4,0),"FKU")</f>
        <v>800</v>
      </c>
      <c r="S1140">
        <f ca="1">IFERROR(ROUNDUP(I1140*Admin!$AE$4,0),"FKU")</f>
        <v>889</v>
      </c>
      <c r="T1140">
        <f ca="1">IFERROR(ROUNDUP(J1140*Admin!$AE$4,0),"FKU")</f>
        <v>987</v>
      </c>
      <c r="U1140">
        <f ca="1">IFERROR(ROUNDUP(K1140*Admin!$AE$4,0),"FKU")</f>
        <v>1131</v>
      </c>
      <c r="V1140" t="str">
        <f>IFERROR(ROUNDUP(L1140*Avropsmottagare!$G$4,0),"FKU")</f>
        <v>FKU</v>
      </c>
      <c r="W1140">
        <f t="shared" si="36"/>
        <v>0</v>
      </c>
    </row>
    <row r="1141" spans="1:23" x14ac:dyDescent="0.35">
      <c r="A1141" t="s">
        <v>70</v>
      </c>
      <c r="B1141" t="s">
        <v>71</v>
      </c>
      <c r="C1141" t="s">
        <v>6</v>
      </c>
      <c r="D1141" t="s">
        <v>39</v>
      </c>
      <c r="G1141" t="s">
        <v>13</v>
      </c>
      <c r="H1141">
        <v>721</v>
      </c>
      <c r="I1141">
        <v>801</v>
      </c>
      <c r="J1141">
        <v>890</v>
      </c>
      <c r="K1141">
        <v>1020</v>
      </c>
      <c r="L1141" t="s">
        <v>37</v>
      </c>
      <c r="Q1141" t="str">
        <f t="shared" si="35"/>
        <v>Pro4u ABF3.4 Testare</v>
      </c>
      <c r="R1141">
        <f ca="1">IFERROR(ROUNDUP(H1141*Admin!$AE$4,0),"FKU")</f>
        <v>800</v>
      </c>
      <c r="S1141">
        <f ca="1">IFERROR(ROUNDUP(I1141*Admin!$AE$4,0),"FKU")</f>
        <v>889</v>
      </c>
      <c r="T1141">
        <f ca="1">IFERROR(ROUNDUP(J1141*Admin!$AE$4,0),"FKU")</f>
        <v>987</v>
      </c>
      <c r="U1141">
        <f ca="1">IFERROR(ROUNDUP(K1141*Admin!$AE$4,0),"FKU")</f>
        <v>1131</v>
      </c>
      <c r="V1141" t="str">
        <f>IFERROR(ROUNDUP(L1141*Avropsmottagare!$G$4,0),"FKU")</f>
        <v>FKU</v>
      </c>
      <c r="W1141">
        <f t="shared" si="36"/>
        <v>0</v>
      </c>
    </row>
    <row r="1142" spans="1:23" x14ac:dyDescent="0.35">
      <c r="A1142" t="s">
        <v>70</v>
      </c>
      <c r="B1142" t="s">
        <v>71</v>
      </c>
      <c r="C1142" t="s">
        <v>6</v>
      </c>
      <c r="D1142" t="s">
        <v>113</v>
      </c>
      <c r="G1142" t="s">
        <v>40</v>
      </c>
      <c r="H1142">
        <v>653</v>
      </c>
      <c r="I1142">
        <v>725</v>
      </c>
      <c r="J1142">
        <v>805</v>
      </c>
      <c r="K1142">
        <v>1150</v>
      </c>
      <c r="L1142" t="s">
        <v>37</v>
      </c>
      <c r="Q1142" t="str">
        <f t="shared" si="35"/>
        <v>Pro4u ABF4.1 Enterprisearkitekt</v>
      </c>
      <c r="R1142">
        <f ca="1">IFERROR(ROUNDUP(H1142*Admin!$AE$4,0),"FKU")</f>
        <v>724</v>
      </c>
      <c r="S1142">
        <f ca="1">IFERROR(ROUNDUP(I1142*Admin!$AE$4,0),"FKU")</f>
        <v>804</v>
      </c>
      <c r="T1142">
        <f ca="1">IFERROR(ROUNDUP(J1142*Admin!$AE$4,0),"FKU")</f>
        <v>893</v>
      </c>
      <c r="U1142">
        <f ca="1">IFERROR(ROUNDUP(K1142*Admin!$AE$4,0),"FKU")</f>
        <v>1275</v>
      </c>
      <c r="V1142" t="str">
        <f>IFERROR(ROUNDUP(L1142*Avropsmottagare!$G$4,0),"FKU")</f>
        <v>FKU</v>
      </c>
      <c r="W1142">
        <f t="shared" si="36"/>
        <v>0</v>
      </c>
    </row>
    <row r="1143" spans="1:23" x14ac:dyDescent="0.35">
      <c r="A1143" t="s">
        <v>70</v>
      </c>
      <c r="B1143" t="s">
        <v>71</v>
      </c>
      <c r="C1143" t="s">
        <v>6</v>
      </c>
      <c r="D1143" t="s">
        <v>113</v>
      </c>
      <c r="G1143" t="s">
        <v>41</v>
      </c>
      <c r="H1143">
        <v>653</v>
      </c>
      <c r="I1143">
        <v>725</v>
      </c>
      <c r="J1143">
        <v>805</v>
      </c>
      <c r="K1143">
        <v>1150</v>
      </c>
      <c r="L1143" t="s">
        <v>37</v>
      </c>
      <c r="Q1143" t="str">
        <f t="shared" si="35"/>
        <v>Pro4u ABF4.2 Verksamhetsarkitekt</v>
      </c>
      <c r="R1143">
        <f ca="1">IFERROR(ROUNDUP(H1143*Admin!$AE$4,0),"FKU")</f>
        <v>724</v>
      </c>
      <c r="S1143">
        <f ca="1">IFERROR(ROUNDUP(I1143*Admin!$AE$4,0),"FKU")</f>
        <v>804</v>
      </c>
      <c r="T1143">
        <f ca="1">IFERROR(ROUNDUP(J1143*Admin!$AE$4,0),"FKU")</f>
        <v>893</v>
      </c>
      <c r="U1143">
        <f ca="1">IFERROR(ROUNDUP(K1143*Admin!$AE$4,0),"FKU")</f>
        <v>1275</v>
      </c>
      <c r="V1143" t="str">
        <f>IFERROR(ROUNDUP(L1143*Avropsmottagare!$G$4,0),"FKU")</f>
        <v>FKU</v>
      </c>
      <c r="W1143">
        <f t="shared" si="36"/>
        <v>0</v>
      </c>
    </row>
    <row r="1144" spans="1:23" x14ac:dyDescent="0.35">
      <c r="A1144" t="s">
        <v>70</v>
      </c>
      <c r="B1144" t="s">
        <v>71</v>
      </c>
      <c r="C1144" t="s">
        <v>6</v>
      </c>
      <c r="D1144" t="s">
        <v>113</v>
      </c>
      <c r="G1144" t="s">
        <v>42</v>
      </c>
      <c r="H1144">
        <v>653</v>
      </c>
      <c r="I1144">
        <v>725</v>
      </c>
      <c r="J1144">
        <v>805</v>
      </c>
      <c r="K1144">
        <v>1150</v>
      </c>
      <c r="L1144" t="s">
        <v>37</v>
      </c>
      <c r="Q1144" t="str">
        <f t="shared" si="35"/>
        <v>Pro4u ABF4.3 Lösningsarkitekt</v>
      </c>
      <c r="R1144">
        <f ca="1">IFERROR(ROUNDUP(H1144*Admin!$AE$4,0),"FKU")</f>
        <v>724</v>
      </c>
      <c r="S1144">
        <f ca="1">IFERROR(ROUNDUP(I1144*Admin!$AE$4,0),"FKU")</f>
        <v>804</v>
      </c>
      <c r="T1144">
        <f ca="1">IFERROR(ROUNDUP(J1144*Admin!$AE$4,0),"FKU")</f>
        <v>893</v>
      </c>
      <c r="U1144">
        <f ca="1">IFERROR(ROUNDUP(K1144*Admin!$AE$4,0),"FKU")</f>
        <v>1275</v>
      </c>
      <c r="V1144" t="str">
        <f>IFERROR(ROUNDUP(L1144*Avropsmottagare!$G$4,0),"FKU")</f>
        <v>FKU</v>
      </c>
      <c r="W1144">
        <f t="shared" si="36"/>
        <v>0</v>
      </c>
    </row>
    <row r="1145" spans="1:23" x14ac:dyDescent="0.35">
      <c r="A1145" t="s">
        <v>70</v>
      </c>
      <c r="B1145" t="s">
        <v>71</v>
      </c>
      <c r="C1145" t="s">
        <v>6</v>
      </c>
      <c r="D1145" t="s">
        <v>113</v>
      </c>
      <c r="G1145" t="s">
        <v>43</v>
      </c>
      <c r="H1145">
        <v>653</v>
      </c>
      <c r="I1145">
        <v>725</v>
      </c>
      <c r="J1145">
        <v>805</v>
      </c>
      <c r="K1145">
        <v>1150</v>
      </c>
      <c r="L1145" t="s">
        <v>37</v>
      </c>
      <c r="Q1145" t="str">
        <f t="shared" si="35"/>
        <v>Pro4u ABF4.4 Mjukvaruarkitekt</v>
      </c>
      <c r="R1145">
        <f ca="1">IFERROR(ROUNDUP(H1145*Admin!$AE$4,0),"FKU")</f>
        <v>724</v>
      </c>
      <c r="S1145">
        <f ca="1">IFERROR(ROUNDUP(I1145*Admin!$AE$4,0),"FKU")</f>
        <v>804</v>
      </c>
      <c r="T1145">
        <f ca="1">IFERROR(ROUNDUP(J1145*Admin!$AE$4,0),"FKU")</f>
        <v>893</v>
      </c>
      <c r="U1145">
        <f ca="1">IFERROR(ROUNDUP(K1145*Admin!$AE$4,0),"FKU")</f>
        <v>1275</v>
      </c>
      <c r="V1145" t="str">
        <f>IFERROR(ROUNDUP(L1145*Avropsmottagare!$G$4,0),"FKU")</f>
        <v>FKU</v>
      </c>
      <c r="W1145">
        <f t="shared" si="36"/>
        <v>0</v>
      </c>
    </row>
    <row r="1146" spans="1:23" x14ac:dyDescent="0.35">
      <c r="A1146" t="s">
        <v>70</v>
      </c>
      <c r="B1146" t="s">
        <v>71</v>
      </c>
      <c r="C1146" t="s">
        <v>6</v>
      </c>
      <c r="D1146" t="s">
        <v>113</v>
      </c>
      <c r="G1146" t="s">
        <v>44</v>
      </c>
      <c r="H1146">
        <v>653</v>
      </c>
      <c r="I1146">
        <v>725</v>
      </c>
      <c r="J1146">
        <v>805</v>
      </c>
      <c r="K1146">
        <v>1150</v>
      </c>
      <c r="L1146" t="s">
        <v>37</v>
      </c>
      <c r="Q1146" t="str">
        <f t="shared" si="35"/>
        <v>Pro4u ABF4.5 Infrastrukturarkitekt</v>
      </c>
      <c r="R1146">
        <f ca="1">IFERROR(ROUNDUP(H1146*Admin!$AE$4,0),"FKU")</f>
        <v>724</v>
      </c>
      <c r="S1146">
        <f ca="1">IFERROR(ROUNDUP(I1146*Admin!$AE$4,0),"FKU")</f>
        <v>804</v>
      </c>
      <c r="T1146">
        <f ca="1">IFERROR(ROUNDUP(J1146*Admin!$AE$4,0),"FKU")</f>
        <v>893</v>
      </c>
      <c r="U1146">
        <f ca="1">IFERROR(ROUNDUP(K1146*Admin!$AE$4,0),"FKU")</f>
        <v>1275</v>
      </c>
      <c r="V1146" t="str">
        <f>IFERROR(ROUNDUP(L1146*Avropsmottagare!$G$4,0),"FKU")</f>
        <v>FKU</v>
      </c>
      <c r="W1146">
        <f t="shared" si="36"/>
        <v>0</v>
      </c>
    </row>
    <row r="1147" spans="1:23" x14ac:dyDescent="0.35">
      <c r="A1147" t="s">
        <v>70</v>
      </c>
      <c r="B1147" t="s">
        <v>71</v>
      </c>
      <c r="C1147" t="s">
        <v>6</v>
      </c>
      <c r="D1147" t="s">
        <v>114</v>
      </c>
      <c r="G1147" t="s">
        <v>14</v>
      </c>
      <c r="H1147">
        <v>491</v>
      </c>
      <c r="I1147">
        <v>545</v>
      </c>
      <c r="J1147">
        <v>605</v>
      </c>
      <c r="K1147">
        <v>863</v>
      </c>
      <c r="L1147" t="s">
        <v>37</v>
      </c>
      <c r="Q1147" t="str">
        <f t="shared" si="35"/>
        <v>Pro4u ABF5.1 Säkerhetsstrateg/Säkerhetsanalytiker</v>
      </c>
      <c r="R1147">
        <f ca="1">IFERROR(ROUNDUP(H1147*Admin!$AE$4,0),"FKU")</f>
        <v>545</v>
      </c>
      <c r="S1147">
        <f ca="1">IFERROR(ROUNDUP(I1147*Admin!$AE$4,0),"FKU")</f>
        <v>605</v>
      </c>
      <c r="T1147">
        <f ca="1">IFERROR(ROUNDUP(J1147*Admin!$AE$4,0),"FKU")</f>
        <v>671</v>
      </c>
      <c r="U1147">
        <f ca="1">IFERROR(ROUNDUP(K1147*Admin!$AE$4,0),"FKU")</f>
        <v>957</v>
      </c>
      <c r="V1147" t="str">
        <f>IFERROR(ROUNDUP(L1147*Avropsmottagare!$G$4,0),"FKU")</f>
        <v>FKU</v>
      </c>
      <c r="W1147">
        <f t="shared" si="36"/>
        <v>0</v>
      </c>
    </row>
    <row r="1148" spans="1:23" x14ac:dyDescent="0.35">
      <c r="A1148" t="s">
        <v>70</v>
      </c>
      <c r="B1148" t="s">
        <v>71</v>
      </c>
      <c r="C1148" t="s">
        <v>6</v>
      </c>
      <c r="D1148" t="s">
        <v>114</v>
      </c>
      <c r="G1148" t="s">
        <v>115</v>
      </c>
      <c r="H1148">
        <v>491</v>
      </c>
      <c r="I1148">
        <v>545</v>
      </c>
      <c r="J1148">
        <v>605</v>
      </c>
      <c r="K1148">
        <v>863</v>
      </c>
      <c r="L1148" t="s">
        <v>37</v>
      </c>
      <c r="Q1148" t="str">
        <f t="shared" si="35"/>
        <v>Pro4u ABF5.2 Risk Manager</v>
      </c>
      <c r="R1148">
        <f ca="1">IFERROR(ROUNDUP(H1148*Admin!$AE$4,0),"FKU")</f>
        <v>545</v>
      </c>
      <c r="S1148">
        <f ca="1">IFERROR(ROUNDUP(I1148*Admin!$AE$4,0),"FKU")</f>
        <v>605</v>
      </c>
      <c r="T1148">
        <f ca="1">IFERROR(ROUNDUP(J1148*Admin!$AE$4,0),"FKU")</f>
        <v>671</v>
      </c>
      <c r="U1148">
        <f ca="1">IFERROR(ROUNDUP(K1148*Admin!$AE$4,0),"FKU")</f>
        <v>957</v>
      </c>
      <c r="V1148" t="str">
        <f>IFERROR(ROUNDUP(L1148*Avropsmottagare!$G$4,0),"FKU")</f>
        <v>FKU</v>
      </c>
      <c r="W1148">
        <f t="shared" si="36"/>
        <v>0</v>
      </c>
    </row>
    <row r="1149" spans="1:23" x14ac:dyDescent="0.35">
      <c r="A1149" t="s">
        <v>70</v>
      </c>
      <c r="B1149" t="s">
        <v>71</v>
      </c>
      <c r="C1149" t="s">
        <v>6</v>
      </c>
      <c r="D1149" t="s">
        <v>114</v>
      </c>
      <c r="G1149" t="s">
        <v>15</v>
      </c>
      <c r="H1149">
        <v>491</v>
      </c>
      <c r="I1149">
        <v>545</v>
      </c>
      <c r="J1149">
        <v>605</v>
      </c>
      <c r="K1149">
        <v>863</v>
      </c>
      <c r="L1149" t="s">
        <v>37</v>
      </c>
      <c r="Q1149" t="str">
        <f t="shared" si="35"/>
        <v>Pro4u ABF5.3 Säkerhetstekniker</v>
      </c>
      <c r="R1149">
        <f ca="1">IFERROR(ROUNDUP(H1149*Admin!$AE$4,0),"FKU")</f>
        <v>545</v>
      </c>
      <c r="S1149">
        <f ca="1">IFERROR(ROUNDUP(I1149*Admin!$AE$4,0),"FKU")</f>
        <v>605</v>
      </c>
      <c r="T1149">
        <f ca="1">IFERROR(ROUNDUP(J1149*Admin!$AE$4,0),"FKU")</f>
        <v>671</v>
      </c>
      <c r="U1149">
        <f ca="1">IFERROR(ROUNDUP(K1149*Admin!$AE$4,0),"FKU")</f>
        <v>957</v>
      </c>
      <c r="V1149" t="str">
        <f>IFERROR(ROUNDUP(L1149*Avropsmottagare!$G$4,0),"FKU")</f>
        <v>FKU</v>
      </c>
      <c r="W1149">
        <f t="shared" si="36"/>
        <v>0</v>
      </c>
    </row>
    <row r="1150" spans="1:23" x14ac:dyDescent="0.35">
      <c r="A1150" t="s">
        <v>70</v>
      </c>
      <c r="B1150" t="s">
        <v>71</v>
      </c>
      <c r="C1150" t="s">
        <v>6</v>
      </c>
      <c r="D1150" t="s">
        <v>116</v>
      </c>
      <c r="G1150" t="s">
        <v>45</v>
      </c>
      <c r="H1150">
        <v>562</v>
      </c>
      <c r="I1150">
        <v>624</v>
      </c>
      <c r="J1150">
        <v>693</v>
      </c>
      <c r="K1150">
        <v>990</v>
      </c>
      <c r="L1150" t="s">
        <v>37</v>
      </c>
      <c r="Q1150" t="str">
        <f t="shared" si="35"/>
        <v>Pro4u ABF6.1 Webbstrateg</v>
      </c>
      <c r="R1150">
        <f ca="1">IFERROR(ROUNDUP(H1150*Admin!$AE$4,0),"FKU")</f>
        <v>624</v>
      </c>
      <c r="S1150">
        <f ca="1">IFERROR(ROUNDUP(I1150*Admin!$AE$4,0),"FKU")</f>
        <v>692</v>
      </c>
      <c r="T1150">
        <f ca="1">IFERROR(ROUNDUP(J1150*Admin!$AE$4,0),"FKU")</f>
        <v>769</v>
      </c>
      <c r="U1150">
        <f ca="1">IFERROR(ROUNDUP(K1150*Admin!$AE$4,0),"FKU")</f>
        <v>1098</v>
      </c>
      <c r="V1150" t="str">
        <f>IFERROR(ROUNDUP(L1150*Avropsmottagare!$G$4,0),"FKU")</f>
        <v>FKU</v>
      </c>
      <c r="W1150">
        <f t="shared" si="36"/>
        <v>0</v>
      </c>
    </row>
    <row r="1151" spans="1:23" x14ac:dyDescent="0.35">
      <c r="A1151" t="s">
        <v>70</v>
      </c>
      <c r="B1151" t="s">
        <v>71</v>
      </c>
      <c r="C1151" t="s">
        <v>6</v>
      </c>
      <c r="D1151" t="s">
        <v>116</v>
      </c>
      <c r="G1151" t="s">
        <v>117</v>
      </c>
      <c r="H1151">
        <v>562</v>
      </c>
      <c r="I1151">
        <v>624</v>
      </c>
      <c r="J1151">
        <v>693</v>
      </c>
      <c r="K1151">
        <v>990</v>
      </c>
      <c r="L1151" t="s">
        <v>37</v>
      </c>
      <c r="Q1151" t="str">
        <f t="shared" si="35"/>
        <v>Pro4u ABF6.2 Interaktionsdesigner/Tillgänglighetsexpert</v>
      </c>
      <c r="R1151">
        <f ca="1">IFERROR(ROUNDUP(H1151*Admin!$AE$4,0),"FKU")</f>
        <v>624</v>
      </c>
      <c r="S1151">
        <f ca="1">IFERROR(ROUNDUP(I1151*Admin!$AE$4,0),"FKU")</f>
        <v>692</v>
      </c>
      <c r="T1151">
        <f ca="1">IFERROR(ROUNDUP(J1151*Admin!$AE$4,0),"FKU")</f>
        <v>769</v>
      </c>
      <c r="U1151">
        <f ca="1">IFERROR(ROUNDUP(K1151*Admin!$AE$4,0),"FKU")</f>
        <v>1098</v>
      </c>
      <c r="V1151" t="str">
        <f>IFERROR(ROUNDUP(L1151*Avropsmottagare!$G$4,0),"FKU")</f>
        <v>FKU</v>
      </c>
      <c r="W1151">
        <f t="shared" si="36"/>
        <v>0</v>
      </c>
    </row>
    <row r="1152" spans="1:23" x14ac:dyDescent="0.35">
      <c r="A1152" t="s">
        <v>70</v>
      </c>
      <c r="B1152" t="s">
        <v>71</v>
      </c>
      <c r="C1152" t="s">
        <v>6</v>
      </c>
      <c r="D1152" t="s">
        <v>116</v>
      </c>
      <c r="G1152" t="s">
        <v>16</v>
      </c>
      <c r="H1152">
        <v>562</v>
      </c>
      <c r="I1152">
        <v>624</v>
      </c>
      <c r="J1152">
        <v>693</v>
      </c>
      <c r="K1152">
        <v>990</v>
      </c>
      <c r="L1152" t="s">
        <v>37</v>
      </c>
      <c r="Q1152" t="str">
        <f t="shared" si="35"/>
        <v>Pro4u ABF6.3 Grafisk formgivare</v>
      </c>
      <c r="R1152">
        <f ca="1">IFERROR(ROUNDUP(H1152*Admin!$AE$4,0),"FKU")</f>
        <v>624</v>
      </c>
      <c r="S1152">
        <f ca="1">IFERROR(ROUNDUP(I1152*Admin!$AE$4,0),"FKU")</f>
        <v>692</v>
      </c>
      <c r="T1152">
        <f ca="1">IFERROR(ROUNDUP(J1152*Admin!$AE$4,0),"FKU")</f>
        <v>769</v>
      </c>
      <c r="U1152">
        <f ca="1">IFERROR(ROUNDUP(K1152*Admin!$AE$4,0),"FKU")</f>
        <v>1098</v>
      </c>
      <c r="V1152" t="str">
        <f>IFERROR(ROUNDUP(L1152*Avropsmottagare!$G$4,0),"FKU")</f>
        <v>FKU</v>
      </c>
      <c r="W1152">
        <f t="shared" si="36"/>
        <v>0</v>
      </c>
    </row>
    <row r="1153" spans="1:23" x14ac:dyDescent="0.35">
      <c r="A1153" t="s">
        <v>70</v>
      </c>
      <c r="B1153" t="s">
        <v>71</v>
      </c>
      <c r="C1153" t="s">
        <v>6</v>
      </c>
      <c r="D1153" t="s">
        <v>46</v>
      </c>
      <c r="G1153" t="s">
        <v>47</v>
      </c>
      <c r="H1153">
        <v>239</v>
      </c>
      <c r="I1153">
        <v>265</v>
      </c>
      <c r="J1153">
        <v>378</v>
      </c>
      <c r="K1153">
        <v>540</v>
      </c>
      <c r="L1153" t="s">
        <v>37</v>
      </c>
      <c r="Q1153" t="str">
        <f t="shared" si="35"/>
        <v>Pro4u ABF7.1 Teknikstöd – på plats</v>
      </c>
      <c r="R1153">
        <f ca="1">IFERROR(ROUNDUP(H1153*Admin!$AE$4,0),"FKU")</f>
        <v>265</v>
      </c>
      <c r="S1153">
        <f ca="1">IFERROR(ROUNDUP(I1153*Admin!$AE$4,0),"FKU")</f>
        <v>294</v>
      </c>
      <c r="T1153">
        <f ca="1">IFERROR(ROUNDUP(J1153*Admin!$AE$4,0),"FKU")</f>
        <v>420</v>
      </c>
      <c r="U1153">
        <f ca="1">IFERROR(ROUNDUP(K1153*Admin!$AE$4,0),"FKU")</f>
        <v>599</v>
      </c>
      <c r="V1153" t="str">
        <f>IFERROR(ROUNDUP(L1153*Avropsmottagare!$G$4,0),"FKU")</f>
        <v>FKU</v>
      </c>
      <c r="W1153">
        <f t="shared" si="36"/>
        <v>0</v>
      </c>
    </row>
    <row r="1154" spans="1:23" x14ac:dyDescent="0.35">
      <c r="A1154" t="s">
        <v>70</v>
      </c>
      <c r="B1154" t="s">
        <v>71</v>
      </c>
      <c r="C1154" t="s">
        <v>7</v>
      </c>
      <c r="D1154" t="s">
        <v>36</v>
      </c>
      <c r="G1154" t="s">
        <v>9</v>
      </c>
      <c r="H1154">
        <v>611</v>
      </c>
      <c r="I1154">
        <v>678</v>
      </c>
      <c r="J1154">
        <v>753</v>
      </c>
      <c r="K1154">
        <v>1075</v>
      </c>
      <c r="L1154" t="s">
        <v>37</v>
      </c>
      <c r="Q1154" t="str">
        <f t="shared" si="35"/>
        <v>Pro4u ABG1.1 IT- eller Digitaliseringsstrateg</v>
      </c>
      <c r="R1154">
        <f ca="1">IFERROR(ROUNDUP(H1154*Admin!$AE$4,0),"FKU")</f>
        <v>678</v>
      </c>
      <c r="S1154">
        <f ca="1">IFERROR(ROUNDUP(I1154*Admin!$AE$4,0),"FKU")</f>
        <v>752</v>
      </c>
      <c r="T1154">
        <f ca="1">IFERROR(ROUNDUP(J1154*Admin!$AE$4,0),"FKU")</f>
        <v>835</v>
      </c>
      <c r="U1154">
        <f ca="1">IFERROR(ROUNDUP(K1154*Admin!$AE$4,0),"FKU")</f>
        <v>1192</v>
      </c>
      <c r="V1154" t="str">
        <f>IFERROR(ROUNDUP(L1154*Avropsmottagare!$G$4,0),"FKU")</f>
        <v>FKU</v>
      </c>
      <c r="W1154">
        <f t="shared" si="36"/>
        <v>0</v>
      </c>
    </row>
    <row r="1155" spans="1:23" x14ac:dyDescent="0.35">
      <c r="A1155" t="s">
        <v>70</v>
      </c>
      <c r="B1155" t="s">
        <v>71</v>
      </c>
      <c r="C1155" t="s">
        <v>7</v>
      </c>
      <c r="D1155" t="s">
        <v>36</v>
      </c>
      <c r="G1155" t="s">
        <v>106</v>
      </c>
      <c r="H1155">
        <v>611</v>
      </c>
      <c r="I1155">
        <v>678</v>
      </c>
      <c r="J1155">
        <v>753</v>
      </c>
      <c r="K1155">
        <v>1075</v>
      </c>
      <c r="L1155" t="s">
        <v>37</v>
      </c>
      <c r="Q1155" t="str">
        <f t="shared" ref="Q1155:Q1218" si="37">$A1155&amp;$C1155&amp;$G1155</f>
        <v>Pro4u ABG1.2 Modelleringsledare/Kravanalytiker</v>
      </c>
      <c r="R1155">
        <f ca="1">IFERROR(ROUNDUP(H1155*Admin!$AE$4,0),"FKU")</f>
        <v>678</v>
      </c>
      <c r="S1155">
        <f ca="1">IFERROR(ROUNDUP(I1155*Admin!$AE$4,0),"FKU")</f>
        <v>752</v>
      </c>
      <c r="T1155">
        <f ca="1">IFERROR(ROUNDUP(J1155*Admin!$AE$4,0),"FKU")</f>
        <v>835</v>
      </c>
      <c r="U1155">
        <f ca="1">IFERROR(ROUNDUP(K1155*Admin!$AE$4,0),"FKU")</f>
        <v>1192</v>
      </c>
      <c r="V1155" t="str">
        <f>IFERROR(ROUNDUP(L1155*Avropsmottagare!$G$4,0),"FKU")</f>
        <v>FKU</v>
      </c>
      <c r="W1155">
        <f t="shared" ref="W1155:W1218" si="38">M1155/1000000</f>
        <v>0</v>
      </c>
    </row>
    <row r="1156" spans="1:23" x14ac:dyDescent="0.35">
      <c r="A1156" t="s">
        <v>70</v>
      </c>
      <c r="B1156" t="s">
        <v>71</v>
      </c>
      <c r="C1156" t="s">
        <v>7</v>
      </c>
      <c r="D1156" t="s">
        <v>36</v>
      </c>
      <c r="G1156" t="s">
        <v>107</v>
      </c>
      <c r="H1156">
        <v>611</v>
      </c>
      <c r="I1156">
        <v>678</v>
      </c>
      <c r="J1156">
        <v>753</v>
      </c>
      <c r="K1156">
        <v>1075</v>
      </c>
      <c r="L1156" t="s">
        <v>37</v>
      </c>
      <c r="Q1156" t="str">
        <f t="shared" si="37"/>
        <v>Pro4u ABG1.3 Metodstöd</v>
      </c>
      <c r="R1156">
        <f ca="1">IFERROR(ROUNDUP(H1156*Admin!$AE$4,0),"FKU")</f>
        <v>678</v>
      </c>
      <c r="S1156">
        <f ca="1">IFERROR(ROUNDUP(I1156*Admin!$AE$4,0),"FKU")</f>
        <v>752</v>
      </c>
      <c r="T1156">
        <f ca="1">IFERROR(ROUNDUP(J1156*Admin!$AE$4,0),"FKU")</f>
        <v>835</v>
      </c>
      <c r="U1156">
        <f ca="1">IFERROR(ROUNDUP(K1156*Admin!$AE$4,0),"FKU")</f>
        <v>1192</v>
      </c>
      <c r="V1156" t="str">
        <f>IFERROR(ROUNDUP(L1156*Avropsmottagare!$G$4,0),"FKU")</f>
        <v>FKU</v>
      </c>
      <c r="W1156">
        <f t="shared" si="38"/>
        <v>0</v>
      </c>
    </row>
    <row r="1157" spans="1:23" x14ac:dyDescent="0.35">
      <c r="A1157" t="s">
        <v>70</v>
      </c>
      <c r="B1157" t="s">
        <v>71</v>
      </c>
      <c r="C1157" t="s">
        <v>7</v>
      </c>
      <c r="D1157" t="s">
        <v>36</v>
      </c>
      <c r="G1157" t="s">
        <v>108</v>
      </c>
      <c r="H1157">
        <v>611</v>
      </c>
      <c r="I1157">
        <v>678</v>
      </c>
      <c r="J1157">
        <v>753</v>
      </c>
      <c r="K1157">
        <v>1075</v>
      </c>
      <c r="L1157" t="s">
        <v>37</v>
      </c>
      <c r="Q1157" t="str">
        <f t="shared" si="37"/>
        <v>Pro4u ABG1.4 Hållbarhetsstrateg inom IT</v>
      </c>
      <c r="R1157">
        <f ca="1">IFERROR(ROUNDUP(H1157*Admin!$AE$4,0),"FKU")</f>
        <v>678</v>
      </c>
      <c r="S1157">
        <f ca="1">IFERROR(ROUNDUP(I1157*Admin!$AE$4,0),"FKU")</f>
        <v>752</v>
      </c>
      <c r="T1157">
        <f ca="1">IFERROR(ROUNDUP(J1157*Admin!$AE$4,0),"FKU")</f>
        <v>835</v>
      </c>
      <c r="U1157">
        <f ca="1">IFERROR(ROUNDUP(K1157*Admin!$AE$4,0),"FKU")</f>
        <v>1192</v>
      </c>
      <c r="V1157" t="str">
        <f>IFERROR(ROUNDUP(L1157*Avropsmottagare!$G$4,0),"FKU")</f>
        <v>FKU</v>
      </c>
      <c r="W1157">
        <f t="shared" si="38"/>
        <v>0</v>
      </c>
    </row>
    <row r="1158" spans="1:23" x14ac:dyDescent="0.35">
      <c r="A1158" t="s">
        <v>70</v>
      </c>
      <c r="B1158" t="s">
        <v>71</v>
      </c>
      <c r="C1158" t="s">
        <v>7</v>
      </c>
      <c r="D1158" t="s">
        <v>38</v>
      </c>
      <c r="G1158" t="s">
        <v>10</v>
      </c>
      <c r="H1158">
        <v>770</v>
      </c>
      <c r="I1158">
        <v>855</v>
      </c>
      <c r="J1158">
        <v>950</v>
      </c>
      <c r="K1158">
        <v>1090</v>
      </c>
      <c r="L1158" t="s">
        <v>37</v>
      </c>
      <c r="Q1158" t="str">
        <f t="shared" si="37"/>
        <v>Pro4u ABG2.1 Projektledare</v>
      </c>
      <c r="R1158">
        <f ca="1">IFERROR(ROUNDUP(H1158*Admin!$AE$4,0),"FKU")</f>
        <v>854</v>
      </c>
      <c r="S1158">
        <f ca="1">IFERROR(ROUNDUP(I1158*Admin!$AE$4,0),"FKU")</f>
        <v>948</v>
      </c>
      <c r="T1158">
        <f ca="1">IFERROR(ROUNDUP(J1158*Admin!$AE$4,0),"FKU")</f>
        <v>1054</v>
      </c>
      <c r="U1158">
        <f ca="1">IFERROR(ROUNDUP(K1158*Admin!$AE$4,0),"FKU")</f>
        <v>1209</v>
      </c>
      <c r="V1158" t="str">
        <f>IFERROR(ROUNDUP(L1158*Avropsmottagare!$G$4,0),"FKU")</f>
        <v>FKU</v>
      </c>
      <c r="W1158">
        <f t="shared" si="38"/>
        <v>0</v>
      </c>
    </row>
    <row r="1159" spans="1:23" x14ac:dyDescent="0.35">
      <c r="A1159" t="s">
        <v>70</v>
      </c>
      <c r="B1159" t="s">
        <v>71</v>
      </c>
      <c r="C1159" t="s">
        <v>7</v>
      </c>
      <c r="D1159" t="s">
        <v>38</v>
      </c>
      <c r="G1159" t="s">
        <v>11</v>
      </c>
      <c r="H1159">
        <v>770</v>
      </c>
      <c r="I1159">
        <v>855</v>
      </c>
      <c r="J1159">
        <v>950</v>
      </c>
      <c r="K1159">
        <v>1090</v>
      </c>
      <c r="L1159" t="s">
        <v>37</v>
      </c>
      <c r="Q1159" t="str">
        <f t="shared" si="37"/>
        <v>Pro4u ABG2.2 Teknisk projektledare</v>
      </c>
      <c r="R1159">
        <f ca="1">IFERROR(ROUNDUP(H1159*Admin!$AE$4,0),"FKU")</f>
        <v>854</v>
      </c>
      <c r="S1159">
        <f ca="1">IFERROR(ROUNDUP(I1159*Admin!$AE$4,0),"FKU")</f>
        <v>948</v>
      </c>
      <c r="T1159">
        <f ca="1">IFERROR(ROUNDUP(J1159*Admin!$AE$4,0),"FKU")</f>
        <v>1054</v>
      </c>
      <c r="U1159">
        <f ca="1">IFERROR(ROUNDUP(K1159*Admin!$AE$4,0),"FKU")</f>
        <v>1209</v>
      </c>
      <c r="V1159" t="str">
        <f>IFERROR(ROUNDUP(L1159*Avropsmottagare!$G$4,0),"FKU")</f>
        <v>FKU</v>
      </c>
      <c r="W1159">
        <f t="shared" si="38"/>
        <v>0</v>
      </c>
    </row>
    <row r="1160" spans="1:23" x14ac:dyDescent="0.35">
      <c r="A1160" t="s">
        <v>70</v>
      </c>
      <c r="B1160" t="s">
        <v>71</v>
      </c>
      <c r="C1160" t="s">
        <v>7</v>
      </c>
      <c r="D1160" t="s">
        <v>38</v>
      </c>
      <c r="G1160" t="s">
        <v>109</v>
      </c>
      <c r="H1160">
        <v>770</v>
      </c>
      <c r="I1160">
        <v>855</v>
      </c>
      <c r="J1160">
        <v>950</v>
      </c>
      <c r="K1160">
        <v>1090</v>
      </c>
      <c r="L1160" t="s">
        <v>37</v>
      </c>
      <c r="Q1160" t="str">
        <f t="shared" si="37"/>
        <v>Pro4u ABG2.3 Förändringsledare</v>
      </c>
      <c r="R1160">
        <f ca="1">IFERROR(ROUNDUP(H1160*Admin!$AE$4,0),"FKU")</f>
        <v>854</v>
      </c>
      <c r="S1160">
        <f ca="1">IFERROR(ROUNDUP(I1160*Admin!$AE$4,0),"FKU")</f>
        <v>948</v>
      </c>
      <c r="T1160">
        <f ca="1">IFERROR(ROUNDUP(J1160*Admin!$AE$4,0),"FKU")</f>
        <v>1054</v>
      </c>
      <c r="U1160">
        <f ca="1">IFERROR(ROUNDUP(K1160*Admin!$AE$4,0),"FKU")</f>
        <v>1209</v>
      </c>
      <c r="V1160" t="str">
        <f>IFERROR(ROUNDUP(L1160*Avropsmottagare!$G$4,0),"FKU")</f>
        <v>FKU</v>
      </c>
      <c r="W1160">
        <f t="shared" si="38"/>
        <v>0</v>
      </c>
    </row>
    <row r="1161" spans="1:23" x14ac:dyDescent="0.35">
      <c r="A1161" t="s">
        <v>70</v>
      </c>
      <c r="B1161" t="s">
        <v>71</v>
      </c>
      <c r="C1161" t="s">
        <v>7</v>
      </c>
      <c r="D1161" t="s">
        <v>38</v>
      </c>
      <c r="G1161" t="s">
        <v>110</v>
      </c>
      <c r="H1161">
        <v>770</v>
      </c>
      <c r="I1161">
        <v>855</v>
      </c>
      <c r="J1161">
        <v>950</v>
      </c>
      <c r="K1161">
        <v>1090</v>
      </c>
      <c r="L1161" t="s">
        <v>37</v>
      </c>
      <c r="Q1161" t="str">
        <f t="shared" si="37"/>
        <v>Pro4u ABG2.4 IT-controller/Compliance manager</v>
      </c>
      <c r="R1161">
        <f ca="1">IFERROR(ROUNDUP(H1161*Admin!$AE$4,0),"FKU")</f>
        <v>854</v>
      </c>
      <c r="S1161">
        <f ca="1">IFERROR(ROUNDUP(I1161*Admin!$AE$4,0),"FKU")</f>
        <v>948</v>
      </c>
      <c r="T1161">
        <f ca="1">IFERROR(ROUNDUP(J1161*Admin!$AE$4,0),"FKU")</f>
        <v>1054</v>
      </c>
      <c r="U1161">
        <f ca="1">IFERROR(ROUNDUP(K1161*Admin!$AE$4,0),"FKU")</f>
        <v>1209</v>
      </c>
      <c r="V1161" t="str">
        <f>IFERROR(ROUNDUP(L1161*Avropsmottagare!$G$4,0),"FKU")</f>
        <v>FKU</v>
      </c>
      <c r="W1161">
        <f t="shared" si="38"/>
        <v>0</v>
      </c>
    </row>
    <row r="1162" spans="1:23" x14ac:dyDescent="0.35">
      <c r="A1162" t="s">
        <v>70</v>
      </c>
      <c r="B1162" t="s">
        <v>71</v>
      </c>
      <c r="C1162" t="s">
        <v>7</v>
      </c>
      <c r="D1162" t="s">
        <v>39</v>
      </c>
      <c r="G1162" t="s">
        <v>111</v>
      </c>
      <c r="H1162">
        <v>721</v>
      </c>
      <c r="I1162">
        <v>801</v>
      </c>
      <c r="J1162">
        <v>890</v>
      </c>
      <c r="K1162">
        <v>1020</v>
      </c>
      <c r="L1162" t="s">
        <v>37</v>
      </c>
      <c r="Q1162" t="str">
        <f t="shared" si="37"/>
        <v>Pro4u ABG3.1 Systemutvecklare/Systemintegratör</v>
      </c>
      <c r="R1162">
        <f ca="1">IFERROR(ROUNDUP(H1162*Admin!$AE$4,0),"FKU")</f>
        <v>800</v>
      </c>
      <c r="S1162">
        <f ca="1">IFERROR(ROUNDUP(I1162*Admin!$AE$4,0),"FKU")</f>
        <v>889</v>
      </c>
      <c r="T1162">
        <f ca="1">IFERROR(ROUNDUP(J1162*Admin!$AE$4,0),"FKU")</f>
        <v>987</v>
      </c>
      <c r="U1162">
        <f ca="1">IFERROR(ROUNDUP(K1162*Admin!$AE$4,0),"FKU")</f>
        <v>1131</v>
      </c>
      <c r="V1162" t="str">
        <f>IFERROR(ROUNDUP(L1162*Avropsmottagare!$G$4,0),"FKU")</f>
        <v>FKU</v>
      </c>
      <c r="W1162">
        <f t="shared" si="38"/>
        <v>0</v>
      </c>
    </row>
    <row r="1163" spans="1:23" x14ac:dyDescent="0.35">
      <c r="A1163" t="s">
        <v>70</v>
      </c>
      <c r="B1163" t="s">
        <v>71</v>
      </c>
      <c r="C1163" t="s">
        <v>7</v>
      </c>
      <c r="D1163" t="s">
        <v>39</v>
      </c>
      <c r="G1163" t="s">
        <v>112</v>
      </c>
      <c r="H1163">
        <v>721</v>
      </c>
      <c r="I1163">
        <v>801</v>
      </c>
      <c r="J1163">
        <v>890</v>
      </c>
      <c r="K1163">
        <v>1020</v>
      </c>
      <c r="L1163" t="s">
        <v>37</v>
      </c>
      <c r="Q1163" t="str">
        <f t="shared" si="37"/>
        <v>Pro4u ABG3.2 Systemförvaltare</v>
      </c>
      <c r="R1163">
        <f ca="1">IFERROR(ROUNDUP(H1163*Admin!$AE$4,0),"FKU")</f>
        <v>800</v>
      </c>
      <c r="S1163">
        <f ca="1">IFERROR(ROUNDUP(I1163*Admin!$AE$4,0),"FKU")</f>
        <v>889</v>
      </c>
      <c r="T1163">
        <f ca="1">IFERROR(ROUNDUP(J1163*Admin!$AE$4,0),"FKU")</f>
        <v>987</v>
      </c>
      <c r="U1163">
        <f ca="1">IFERROR(ROUNDUP(K1163*Admin!$AE$4,0),"FKU")</f>
        <v>1131</v>
      </c>
      <c r="V1163" t="str">
        <f>IFERROR(ROUNDUP(L1163*Avropsmottagare!$G$4,0),"FKU")</f>
        <v>FKU</v>
      </c>
      <c r="W1163">
        <f t="shared" si="38"/>
        <v>0</v>
      </c>
    </row>
    <row r="1164" spans="1:23" x14ac:dyDescent="0.35">
      <c r="A1164" t="s">
        <v>70</v>
      </c>
      <c r="B1164" t="s">
        <v>71</v>
      </c>
      <c r="C1164" t="s">
        <v>7</v>
      </c>
      <c r="D1164" t="s">
        <v>39</v>
      </c>
      <c r="G1164" t="s">
        <v>12</v>
      </c>
      <c r="H1164">
        <v>721</v>
      </c>
      <c r="I1164">
        <v>801</v>
      </c>
      <c r="J1164">
        <v>890</v>
      </c>
      <c r="K1164">
        <v>1020</v>
      </c>
      <c r="L1164" t="s">
        <v>37</v>
      </c>
      <c r="Q1164" t="str">
        <f t="shared" si="37"/>
        <v>Pro4u ABG3.3 Tekniker</v>
      </c>
      <c r="R1164">
        <f ca="1">IFERROR(ROUNDUP(H1164*Admin!$AE$4,0),"FKU")</f>
        <v>800</v>
      </c>
      <c r="S1164">
        <f ca="1">IFERROR(ROUNDUP(I1164*Admin!$AE$4,0),"FKU")</f>
        <v>889</v>
      </c>
      <c r="T1164">
        <f ca="1">IFERROR(ROUNDUP(J1164*Admin!$AE$4,0),"FKU")</f>
        <v>987</v>
      </c>
      <c r="U1164">
        <f ca="1">IFERROR(ROUNDUP(K1164*Admin!$AE$4,0),"FKU")</f>
        <v>1131</v>
      </c>
      <c r="V1164" t="str">
        <f>IFERROR(ROUNDUP(L1164*Avropsmottagare!$G$4,0),"FKU")</f>
        <v>FKU</v>
      </c>
      <c r="W1164">
        <f t="shared" si="38"/>
        <v>0</v>
      </c>
    </row>
    <row r="1165" spans="1:23" x14ac:dyDescent="0.35">
      <c r="A1165" t="s">
        <v>70</v>
      </c>
      <c r="B1165" t="s">
        <v>71</v>
      </c>
      <c r="C1165" t="s">
        <v>7</v>
      </c>
      <c r="D1165" t="s">
        <v>39</v>
      </c>
      <c r="G1165" t="s">
        <v>13</v>
      </c>
      <c r="H1165">
        <v>721</v>
      </c>
      <c r="I1165">
        <v>801</v>
      </c>
      <c r="J1165">
        <v>890</v>
      </c>
      <c r="K1165">
        <v>1020</v>
      </c>
      <c r="L1165" t="s">
        <v>37</v>
      </c>
      <c r="Q1165" t="str">
        <f t="shared" si="37"/>
        <v>Pro4u ABG3.4 Testare</v>
      </c>
      <c r="R1165">
        <f ca="1">IFERROR(ROUNDUP(H1165*Admin!$AE$4,0),"FKU")</f>
        <v>800</v>
      </c>
      <c r="S1165">
        <f ca="1">IFERROR(ROUNDUP(I1165*Admin!$AE$4,0),"FKU")</f>
        <v>889</v>
      </c>
      <c r="T1165">
        <f ca="1">IFERROR(ROUNDUP(J1165*Admin!$AE$4,0),"FKU")</f>
        <v>987</v>
      </c>
      <c r="U1165">
        <f ca="1">IFERROR(ROUNDUP(K1165*Admin!$AE$4,0),"FKU")</f>
        <v>1131</v>
      </c>
      <c r="V1165" t="str">
        <f>IFERROR(ROUNDUP(L1165*Avropsmottagare!$G$4,0),"FKU")</f>
        <v>FKU</v>
      </c>
      <c r="W1165">
        <f t="shared" si="38"/>
        <v>0</v>
      </c>
    </row>
    <row r="1166" spans="1:23" x14ac:dyDescent="0.35">
      <c r="A1166" t="s">
        <v>70</v>
      </c>
      <c r="B1166" t="s">
        <v>71</v>
      </c>
      <c r="C1166" t="s">
        <v>7</v>
      </c>
      <c r="D1166" t="s">
        <v>113</v>
      </c>
      <c r="G1166" t="s">
        <v>40</v>
      </c>
      <c r="H1166">
        <v>653</v>
      </c>
      <c r="I1166">
        <v>725</v>
      </c>
      <c r="J1166">
        <v>805</v>
      </c>
      <c r="K1166">
        <v>1150</v>
      </c>
      <c r="L1166" t="s">
        <v>37</v>
      </c>
      <c r="Q1166" t="str">
        <f t="shared" si="37"/>
        <v>Pro4u ABG4.1 Enterprisearkitekt</v>
      </c>
      <c r="R1166">
        <f ca="1">IFERROR(ROUNDUP(H1166*Admin!$AE$4,0),"FKU")</f>
        <v>724</v>
      </c>
      <c r="S1166">
        <f ca="1">IFERROR(ROUNDUP(I1166*Admin!$AE$4,0),"FKU")</f>
        <v>804</v>
      </c>
      <c r="T1166">
        <f ca="1">IFERROR(ROUNDUP(J1166*Admin!$AE$4,0),"FKU")</f>
        <v>893</v>
      </c>
      <c r="U1166">
        <f ca="1">IFERROR(ROUNDUP(K1166*Admin!$AE$4,0),"FKU")</f>
        <v>1275</v>
      </c>
      <c r="V1166" t="str">
        <f>IFERROR(ROUNDUP(L1166*Avropsmottagare!$G$4,0),"FKU")</f>
        <v>FKU</v>
      </c>
      <c r="W1166">
        <f t="shared" si="38"/>
        <v>0</v>
      </c>
    </row>
    <row r="1167" spans="1:23" x14ac:dyDescent="0.35">
      <c r="A1167" t="s">
        <v>70</v>
      </c>
      <c r="B1167" t="s">
        <v>71</v>
      </c>
      <c r="C1167" t="s">
        <v>7</v>
      </c>
      <c r="D1167" t="s">
        <v>113</v>
      </c>
      <c r="G1167" t="s">
        <v>41</v>
      </c>
      <c r="H1167">
        <v>653</v>
      </c>
      <c r="I1167">
        <v>725</v>
      </c>
      <c r="J1167">
        <v>805</v>
      </c>
      <c r="K1167">
        <v>1150</v>
      </c>
      <c r="L1167" t="s">
        <v>37</v>
      </c>
      <c r="Q1167" t="str">
        <f t="shared" si="37"/>
        <v>Pro4u ABG4.2 Verksamhetsarkitekt</v>
      </c>
      <c r="R1167">
        <f ca="1">IFERROR(ROUNDUP(H1167*Admin!$AE$4,0),"FKU")</f>
        <v>724</v>
      </c>
      <c r="S1167">
        <f ca="1">IFERROR(ROUNDUP(I1167*Admin!$AE$4,0),"FKU")</f>
        <v>804</v>
      </c>
      <c r="T1167">
        <f ca="1">IFERROR(ROUNDUP(J1167*Admin!$AE$4,0),"FKU")</f>
        <v>893</v>
      </c>
      <c r="U1167">
        <f ca="1">IFERROR(ROUNDUP(K1167*Admin!$AE$4,0),"FKU")</f>
        <v>1275</v>
      </c>
      <c r="V1167" t="str">
        <f>IFERROR(ROUNDUP(L1167*Avropsmottagare!$G$4,0),"FKU")</f>
        <v>FKU</v>
      </c>
      <c r="W1167">
        <f t="shared" si="38"/>
        <v>0</v>
      </c>
    </row>
    <row r="1168" spans="1:23" x14ac:dyDescent="0.35">
      <c r="A1168" t="s">
        <v>70</v>
      </c>
      <c r="B1168" t="s">
        <v>71</v>
      </c>
      <c r="C1168" t="s">
        <v>7</v>
      </c>
      <c r="D1168" t="s">
        <v>113</v>
      </c>
      <c r="G1168" t="s">
        <v>42</v>
      </c>
      <c r="H1168">
        <v>653</v>
      </c>
      <c r="I1168">
        <v>725</v>
      </c>
      <c r="J1168">
        <v>805</v>
      </c>
      <c r="K1168">
        <v>1150</v>
      </c>
      <c r="L1168" t="s">
        <v>37</v>
      </c>
      <c r="Q1168" t="str">
        <f t="shared" si="37"/>
        <v>Pro4u ABG4.3 Lösningsarkitekt</v>
      </c>
      <c r="R1168">
        <f ca="1">IFERROR(ROUNDUP(H1168*Admin!$AE$4,0),"FKU")</f>
        <v>724</v>
      </c>
      <c r="S1168">
        <f ca="1">IFERROR(ROUNDUP(I1168*Admin!$AE$4,0),"FKU")</f>
        <v>804</v>
      </c>
      <c r="T1168">
        <f ca="1">IFERROR(ROUNDUP(J1168*Admin!$AE$4,0),"FKU")</f>
        <v>893</v>
      </c>
      <c r="U1168">
        <f ca="1">IFERROR(ROUNDUP(K1168*Admin!$AE$4,0),"FKU")</f>
        <v>1275</v>
      </c>
      <c r="V1168" t="str">
        <f>IFERROR(ROUNDUP(L1168*Avropsmottagare!$G$4,0),"FKU")</f>
        <v>FKU</v>
      </c>
      <c r="W1168">
        <f t="shared" si="38"/>
        <v>0</v>
      </c>
    </row>
    <row r="1169" spans="1:23" x14ac:dyDescent="0.35">
      <c r="A1169" t="s">
        <v>70</v>
      </c>
      <c r="B1169" t="s">
        <v>71</v>
      </c>
      <c r="C1169" t="s">
        <v>7</v>
      </c>
      <c r="D1169" t="s">
        <v>113</v>
      </c>
      <c r="G1169" t="s">
        <v>43</v>
      </c>
      <c r="H1169">
        <v>653</v>
      </c>
      <c r="I1169">
        <v>725</v>
      </c>
      <c r="J1169">
        <v>805</v>
      </c>
      <c r="K1169">
        <v>1150</v>
      </c>
      <c r="L1169" t="s">
        <v>37</v>
      </c>
      <c r="Q1169" t="str">
        <f t="shared" si="37"/>
        <v>Pro4u ABG4.4 Mjukvaruarkitekt</v>
      </c>
      <c r="R1169">
        <f ca="1">IFERROR(ROUNDUP(H1169*Admin!$AE$4,0),"FKU")</f>
        <v>724</v>
      </c>
      <c r="S1169">
        <f ca="1">IFERROR(ROUNDUP(I1169*Admin!$AE$4,0),"FKU")</f>
        <v>804</v>
      </c>
      <c r="T1169">
        <f ca="1">IFERROR(ROUNDUP(J1169*Admin!$AE$4,0),"FKU")</f>
        <v>893</v>
      </c>
      <c r="U1169">
        <f ca="1">IFERROR(ROUNDUP(K1169*Admin!$AE$4,0),"FKU")</f>
        <v>1275</v>
      </c>
      <c r="V1169" t="str">
        <f>IFERROR(ROUNDUP(L1169*Avropsmottagare!$G$4,0),"FKU")</f>
        <v>FKU</v>
      </c>
      <c r="W1169">
        <f t="shared" si="38"/>
        <v>0</v>
      </c>
    </row>
    <row r="1170" spans="1:23" x14ac:dyDescent="0.35">
      <c r="A1170" t="s">
        <v>70</v>
      </c>
      <c r="B1170" t="s">
        <v>71</v>
      </c>
      <c r="C1170" t="s">
        <v>7</v>
      </c>
      <c r="D1170" t="s">
        <v>113</v>
      </c>
      <c r="G1170" t="s">
        <v>44</v>
      </c>
      <c r="H1170">
        <v>653</v>
      </c>
      <c r="I1170">
        <v>725</v>
      </c>
      <c r="J1170">
        <v>805</v>
      </c>
      <c r="K1170">
        <v>1150</v>
      </c>
      <c r="L1170" t="s">
        <v>37</v>
      </c>
      <c r="Q1170" t="str">
        <f t="shared" si="37"/>
        <v>Pro4u ABG4.5 Infrastrukturarkitekt</v>
      </c>
      <c r="R1170">
        <f ca="1">IFERROR(ROUNDUP(H1170*Admin!$AE$4,0),"FKU")</f>
        <v>724</v>
      </c>
      <c r="S1170">
        <f ca="1">IFERROR(ROUNDUP(I1170*Admin!$AE$4,0),"FKU")</f>
        <v>804</v>
      </c>
      <c r="T1170">
        <f ca="1">IFERROR(ROUNDUP(J1170*Admin!$AE$4,0),"FKU")</f>
        <v>893</v>
      </c>
      <c r="U1170">
        <f ca="1">IFERROR(ROUNDUP(K1170*Admin!$AE$4,0),"FKU")</f>
        <v>1275</v>
      </c>
      <c r="V1170" t="str">
        <f>IFERROR(ROUNDUP(L1170*Avropsmottagare!$G$4,0),"FKU")</f>
        <v>FKU</v>
      </c>
      <c r="W1170">
        <f t="shared" si="38"/>
        <v>0</v>
      </c>
    </row>
    <row r="1171" spans="1:23" x14ac:dyDescent="0.35">
      <c r="A1171" t="s">
        <v>70</v>
      </c>
      <c r="B1171" t="s">
        <v>71</v>
      </c>
      <c r="C1171" t="s">
        <v>7</v>
      </c>
      <c r="D1171" t="s">
        <v>114</v>
      </c>
      <c r="G1171" t="s">
        <v>14</v>
      </c>
      <c r="H1171">
        <v>491</v>
      </c>
      <c r="I1171">
        <v>545</v>
      </c>
      <c r="J1171">
        <v>605</v>
      </c>
      <c r="K1171">
        <v>863</v>
      </c>
      <c r="L1171" t="s">
        <v>37</v>
      </c>
      <c r="Q1171" t="str">
        <f t="shared" si="37"/>
        <v>Pro4u ABG5.1 Säkerhetsstrateg/Säkerhetsanalytiker</v>
      </c>
      <c r="R1171">
        <f ca="1">IFERROR(ROUNDUP(H1171*Admin!$AE$4,0),"FKU")</f>
        <v>545</v>
      </c>
      <c r="S1171">
        <f ca="1">IFERROR(ROUNDUP(I1171*Admin!$AE$4,0),"FKU")</f>
        <v>605</v>
      </c>
      <c r="T1171">
        <f ca="1">IFERROR(ROUNDUP(J1171*Admin!$AE$4,0),"FKU")</f>
        <v>671</v>
      </c>
      <c r="U1171">
        <f ca="1">IFERROR(ROUNDUP(K1171*Admin!$AE$4,0),"FKU")</f>
        <v>957</v>
      </c>
      <c r="V1171" t="str">
        <f>IFERROR(ROUNDUP(L1171*Avropsmottagare!$G$4,0),"FKU")</f>
        <v>FKU</v>
      </c>
      <c r="W1171">
        <f t="shared" si="38"/>
        <v>0</v>
      </c>
    </row>
    <row r="1172" spans="1:23" x14ac:dyDescent="0.35">
      <c r="A1172" t="s">
        <v>70</v>
      </c>
      <c r="B1172" t="s">
        <v>71</v>
      </c>
      <c r="C1172" t="s">
        <v>7</v>
      </c>
      <c r="D1172" t="s">
        <v>114</v>
      </c>
      <c r="G1172" t="s">
        <v>115</v>
      </c>
      <c r="H1172">
        <v>491</v>
      </c>
      <c r="I1172">
        <v>545</v>
      </c>
      <c r="J1172">
        <v>605</v>
      </c>
      <c r="K1172">
        <v>863</v>
      </c>
      <c r="L1172" t="s">
        <v>37</v>
      </c>
      <c r="Q1172" t="str">
        <f t="shared" si="37"/>
        <v>Pro4u ABG5.2 Risk Manager</v>
      </c>
      <c r="R1172">
        <f ca="1">IFERROR(ROUNDUP(H1172*Admin!$AE$4,0),"FKU")</f>
        <v>545</v>
      </c>
      <c r="S1172">
        <f ca="1">IFERROR(ROUNDUP(I1172*Admin!$AE$4,0),"FKU")</f>
        <v>605</v>
      </c>
      <c r="T1172">
        <f ca="1">IFERROR(ROUNDUP(J1172*Admin!$AE$4,0),"FKU")</f>
        <v>671</v>
      </c>
      <c r="U1172">
        <f ca="1">IFERROR(ROUNDUP(K1172*Admin!$AE$4,0),"FKU")</f>
        <v>957</v>
      </c>
      <c r="V1172" t="str">
        <f>IFERROR(ROUNDUP(L1172*Avropsmottagare!$G$4,0),"FKU")</f>
        <v>FKU</v>
      </c>
      <c r="W1172">
        <f t="shared" si="38"/>
        <v>0</v>
      </c>
    </row>
    <row r="1173" spans="1:23" x14ac:dyDescent="0.35">
      <c r="A1173" t="s">
        <v>70</v>
      </c>
      <c r="B1173" t="s">
        <v>71</v>
      </c>
      <c r="C1173" t="s">
        <v>7</v>
      </c>
      <c r="D1173" t="s">
        <v>114</v>
      </c>
      <c r="G1173" t="s">
        <v>15</v>
      </c>
      <c r="H1173">
        <v>491</v>
      </c>
      <c r="I1173">
        <v>545</v>
      </c>
      <c r="J1173">
        <v>605</v>
      </c>
      <c r="K1173">
        <v>863</v>
      </c>
      <c r="L1173" t="s">
        <v>37</v>
      </c>
      <c r="Q1173" t="str">
        <f t="shared" si="37"/>
        <v>Pro4u ABG5.3 Säkerhetstekniker</v>
      </c>
      <c r="R1173">
        <f ca="1">IFERROR(ROUNDUP(H1173*Admin!$AE$4,0),"FKU")</f>
        <v>545</v>
      </c>
      <c r="S1173">
        <f ca="1">IFERROR(ROUNDUP(I1173*Admin!$AE$4,0),"FKU")</f>
        <v>605</v>
      </c>
      <c r="T1173">
        <f ca="1">IFERROR(ROUNDUP(J1173*Admin!$AE$4,0),"FKU")</f>
        <v>671</v>
      </c>
      <c r="U1173">
        <f ca="1">IFERROR(ROUNDUP(K1173*Admin!$AE$4,0),"FKU")</f>
        <v>957</v>
      </c>
      <c r="V1173" t="str">
        <f>IFERROR(ROUNDUP(L1173*Avropsmottagare!$G$4,0),"FKU")</f>
        <v>FKU</v>
      </c>
      <c r="W1173">
        <f t="shared" si="38"/>
        <v>0</v>
      </c>
    </row>
    <row r="1174" spans="1:23" x14ac:dyDescent="0.35">
      <c r="A1174" t="s">
        <v>70</v>
      </c>
      <c r="B1174" t="s">
        <v>71</v>
      </c>
      <c r="C1174" t="s">
        <v>7</v>
      </c>
      <c r="D1174" t="s">
        <v>116</v>
      </c>
      <c r="G1174" t="s">
        <v>45</v>
      </c>
      <c r="H1174">
        <v>562</v>
      </c>
      <c r="I1174">
        <v>624</v>
      </c>
      <c r="J1174">
        <v>693</v>
      </c>
      <c r="K1174">
        <v>990</v>
      </c>
      <c r="L1174" t="s">
        <v>37</v>
      </c>
      <c r="Q1174" t="str">
        <f t="shared" si="37"/>
        <v>Pro4u ABG6.1 Webbstrateg</v>
      </c>
      <c r="R1174">
        <f ca="1">IFERROR(ROUNDUP(H1174*Admin!$AE$4,0),"FKU")</f>
        <v>624</v>
      </c>
      <c r="S1174">
        <f ca="1">IFERROR(ROUNDUP(I1174*Admin!$AE$4,0),"FKU")</f>
        <v>692</v>
      </c>
      <c r="T1174">
        <f ca="1">IFERROR(ROUNDUP(J1174*Admin!$AE$4,0),"FKU")</f>
        <v>769</v>
      </c>
      <c r="U1174">
        <f ca="1">IFERROR(ROUNDUP(K1174*Admin!$AE$4,0),"FKU")</f>
        <v>1098</v>
      </c>
      <c r="V1174" t="str">
        <f>IFERROR(ROUNDUP(L1174*Avropsmottagare!$G$4,0),"FKU")</f>
        <v>FKU</v>
      </c>
      <c r="W1174">
        <f t="shared" si="38"/>
        <v>0</v>
      </c>
    </row>
    <row r="1175" spans="1:23" x14ac:dyDescent="0.35">
      <c r="A1175" t="s">
        <v>70</v>
      </c>
      <c r="B1175" t="s">
        <v>71</v>
      </c>
      <c r="C1175" t="s">
        <v>7</v>
      </c>
      <c r="D1175" t="s">
        <v>116</v>
      </c>
      <c r="G1175" t="s">
        <v>117</v>
      </c>
      <c r="H1175">
        <v>562</v>
      </c>
      <c r="I1175">
        <v>624</v>
      </c>
      <c r="J1175">
        <v>693</v>
      </c>
      <c r="K1175">
        <v>990</v>
      </c>
      <c r="L1175" t="s">
        <v>37</v>
      </c>
      <c r="Q1175" t="str">
        <f t="shared" si="37"/>
        <v>Pro4u ABG6.2 Interaktionsdesigner/Tillgänglighetsexpert</v>
      </c>
      <c r="R1175">
        <f ca="1">IFERROR(ROUNDUP(H1175*Admin!$AE$4,0),"FKU")</f>
        <v>624</v>
      </c>
      <c r="S1175">
        <f ca="1">IFERROR(ROUNDUP(I1175*Admin!$AE$4,0),"FKU")</f>
        <v>692</v>
      </c>
      <c r="T1175">
        <f ca="1">IFERROR(ROUNDUP(J1175*Admin!$AE$4,0),"FKU")</f>
        <v>769</v>
      </c>
      <c r="U1175">
        <f ca="1">IFERROR(ROUNDUP(K1175*Admin!$AE$4,0),"FKU")</f>
        <v>1098</v>
      </c>
      <c r="V1175" t="str">
        <f>IFERROR(ROUNDUP(L1175*Avropsmottagare!$G$4,0),"FKU")</f>
        <v>FKU</v>
      </c>
      <c r="W1175">
        <f t="shared" si="38"/>
        <v>0</v>
      </c>
    </row>
    <row r="1176" spans="1:23" x14ac:dyDescent="0.35">
      <c r="A1176" t="s">
        <v>70</v>
      </c>
      <c r="B1176" t="s">
        <v>71</v>
      </c>
      <c r="C1176" t="s">
        <v>7</v>
      </c>
      <c r="D1176" t="s">
        <v>116</v>
      </c>
      <c r="G1176" t="s">
        <v>16</v>
      </c>
      <c r="H1176">
        <v>562</v>
      </c>
      <c r="I1176">
        <v>624</v>
      </c>
      <c r="J1176">
        <v>693</v>
      </c>
      <c r="K1176">
        <v>990</v>
      </c>
      <c r="L1176" t="s">
        <v>37</v>
      </c>
      <c r="Q1176" t="str">
        <f t="shared" si="37"/>
        <v>Pro4u ABG6.3 Grafisk formgivare</v>
      </c>
      <c r="R1176">
        <f ca="1">IFERROR(ROUNDUP(H1176*Admin!$AE$4,0),"FKU")</f>
        <v>624</v>
      </c>
      <c r="S1176">
        <f ca="1">IFERROR(ROUNDUP(I1176*Admin!$AE$4,0),"FKU")</f>
        <v>692</v>
      </c>
      <c r="T1176">
        <f ca="1">IFERROR(ROUNDUP(J1176*Admin!$AE$4,0),"FKU")</f>
        <v>769</v>
      </c>
      <c r="U1176">
        <f ca="1">IFERROR(ROUNDUP(K1176*Admin!$AE$4,0),"FKU")</f>
        <v>1098</v>
      </c>
      <c r="V1176" t="str">
        <f>IFERROR(ROUNDUP(L1176*Avropsmottagare!$G$4,0),"FKU")</f>
        <v>FKU</v>
      </c>
      <c r="W1176">
        <f t="shared" si="38"/>
        <v>0</v>
      </c>
    </row>
    <row r="1177" spans="1:23" x14ac:dyDescent="0.35">
      <c r="A1177" t="s">
        <v>70</v>
      </c>
      <c r="B1177" t="s">
        <v>71</v>
      </c>
      <c r="C1177" t="s">
        <v>7</v>
      </c>
      <c r="D1177" t="s">
        <v>46</v>
      </c>
      <c r="G1177" t="s">
        <v>47</v>
      </c>
      <c r="H1177">
        <v>239</v>
      </c>
      <c r="I1177">
        <v>265</v>
      </c>
      <c r="J1177">
        <v>378</v>
      </c>
      <c r="K1177">
        <v>540</v>
      </c>
      <c r="L1177" t="s">
        <v>37</v>
      </c>
      <c r="Q1177" t="str">
        <f t="shared" si="37"/>
        <v>Pro4u ABG7.1 Teknikstöd – på plats</v>
      </c>
      <c r="R1177">
        <f ca="1">IFERROR(ROUNDUP(H1177*Admin!$AE$4,0),"FKU")</f>
        <v>265</v>
      </c>
      <c r="S1177">
        <f ca="1">IFERROR(ROUNDUP(I1177*Admin!$AE$4,0),"FKU")</f>
        <v>294</v>
      </c>
      <c r="T1177">
        <f ca="1">IFERROR(ROUNDUP(J1177*Admin!$AE$4,0),"FKU")</f>
        <v>420</v>
      </c>
      <c r="U1177">
        <f ca="1">IFERROR(ROUNDUP(K1177*Admin!$AE$4,0),"FKU")</f>
        <v>599</v>
      </c>
      <c r="V1177" t="str">
        <f>IFERROR(ROUNDUP(L1177*Avropsmottagare!$G$4,0),"FKU")</f>
        <v>FKU</v>
      </c>
      <c r="W1177">
        <f t="shared" si="38"/>
        <v>0</v>
      </c>
    </row>
    <row r="1178" spans="1:23" x14ac:dyDescent="0.35">
      <c r="A1178" t="s">
        <v>63</v>
      </c>
      <c r="B1178" t="s">
        <v>64</v>
      </c>
      <c r="C1178" t="s">
        <v>1</v>
      </c>
      <c r="D1178" t="s">
        <v>36</v>
      </c>
      <c r="G1178" t="s">
        <v>9</v>
      </c>
      <c r="H1178">
        <v>418</v>
      </c>
      <c r="I1178">
        <v>464</v>
      </c>
      <c r="J1178">
        <v>515</v>
      </c>
      <c r="K1178">
        <v>735</v>
      </c>
      <c r="L1178" t="s">
        <v>37</v>
      </c>
      <c r="Q1178" t="str">
        <f t="shared" si="37"/>
        <v>Sogeti Sverige ABA1.1 IT- eller Digitaliseringsstrateg</v>
      </c>
      <c r="R1178">
        <f ca="1">IFERROR(ROUNDUP(H1178*Admin!$AE$4,0),"FKU")</f>
        <v>464</v>
      </c>
      <c r="S1178">
        <f ca="1">IFERROR(ROUNDUP(I1178*Admin!$AE$4,0),"FKU")</f>
        <v>515</v>
      </c>
      <c r="T1178">
        <f ca="1">IFERROR(ROUNDUP(J1178*Admin!$AE$4,0),"FKU")</f>
        <v>571</v>
      </c>
      <c r="U1178">
        <f ca="1">IFERROR(ROUNDUP(K1178*Admin!$AE$4,0),"FKU")</f>
        <v>815</v>
      </c>
      <c r="V1178" t="str">
        <f>IFERROR(ROUNDUP(L1178*Avropsmottagare!$G$4,0),"FKU")</f>
        <v>FKU</v>
      </c>
      <c r="W1178">
        <f t="shared" si="38"/>
        <v>0</v>
      </c>
    </row>
    <row r="1179" spans="1:23" x14ac:dyDescent="0.35">
      <c r="A1179" t="s">
        <v>63</v>
      </c>
      <c r="B1179" t="s">
        <v>64</v>
      </c>
      <c r="C1179" t="s">
        <v>1</v>
      </c>
      <c r="D1179" t="s">
        <v>36</v>
      </c>
      <c r="G1179" t="s">
        <v>106</v>
      </c>
      <c r="H1179">
        <v>418</v>
      </c>
      <c r="I1179">
        <v>464</v>
      </c>
      <c r="J1179">
        <v>515</v>
      </c>
      <c r="K1179">
        <v>735</v>
      </c>
      <c r="L1179" t="s">
        <v>37</v>
      </c>
      <c r="Q1179" t="str">
        <f t="shared" si="37"/>
        <v>Sogeti Sverige ABA1.2 Modelleringsledare/Kravanalytiker</v>
      </c>
      <c r="R1179">
        <f ca="1">IFERROR(ROUNDUP(H1179*Admin!$AE$4,0),"FKU")</f>
        <v>464</v>
      </c>
      <c r="S1179">
        <f ca="1">IFERROR(ROUNDUP(I1179*Admin!$AE$4,0),"FKU")</f>
        <v>515</v>
      </c>
      <c r="T1179">
        <f ca="1">IFERROR(ROUNDUP(J1179*Admin!$AE$4,0),"FKU")</f>
        <v>571</v>
      </c>
      <c r="U1179">
        <f ca="1">IFERROR(ROUNDUP(K1179*Admin!$AE$4,0),"FKU")</f>
        <v>815</v>
      </c>
      <c r="V1179" t="str">
        <f>IFERROR(ROUNDUP(L1179*Avropsmottagare!$G$4,0),"FKU")</f>
        <v>FKU</v>
      </c>
      <c r="W1179">
        <f t="shared" si="38"/>
        <v>0</v>
      </c>
    </row>
    <row r="1180" spans="1:23" x14ac:dyDescent="0.35">
      <c r="A1180" t="s">
        <v>63</v>
      </c>
      <c r="B1180" t="s">
        <v>64</v>
      </c>
      <c r="C1180" t="s">
        <v>1</v>
      </c>
      <c r="D1180" t="s">
        <v>36</v>
      </c>
      <c r="G1180" t="s">
        <v>107</v>
      </c>
      <c r="H1180">
        <v>418</v>
      </c>
      <c r="I1180">
        <v>464</v>
      </c>
      <c r="J1180">
        <v>515</v>
      </c>
      <c r="K1180">
        <v>735</v>
      </c>
      <c r="L1180" t="s">
        <v>37</v>
      </c>
      <c r="Q1180" t="str">
        <f t="shared" si="37"/>
        <v>Sogeti Sverige ABA1.3 Metodstöd</v>
      </c>
      <c r="R1180">
        <f ca="1">IFERROR(ROUNDUP(H1180*Admin!$AE$4,0),"FKU")</f>
        <v>464</v>
      </c>
      <c r="S1180">
        <f ca="1">IFERROR(ROUNDUP(I1180*Admin!$AE$4,0),"FKU")</f>
        <v>515</v>
      </c>
      <c r="T1180">
        <f ca="1">IFERROR(ROUNDUP(J1180*Admin!$AE$4,0),"FKU")</f>
        <v>571</v>
      </c>
      <c r="U1180">
        <f ca="1">IFERROR(ROUNDUP(K1180*Admin!$AE$4,0),"FKU")</f>
        <v>815</v>
      </c>
      <c r="V1180" t="str">
        <f>IFERROR(ROUNDUP(L1180*Avropsmottagare!$G$4,0),"FKU")</f>
        <v>FKU</v>
      </c>
      <c r="W1180">
        <f t="shared" si="38"/>
        <v>0</v>
      </c>
    </row>
    <row r="1181" spans="1:23" x14ac:dyDescent="0.35">
      <c r="A1181" t="s">
        <v>63</v>
      </c>
      <c r="B1181" t="s">
        <v>64</v>
      </c>
      <c r="C1181" t="s">
        <v>1</v>
      </c>
      <c r="D1181" t="s">
        <v>36</v>
      </c>
      <c r="G1181" t="s">
        <v>108</v>
      </c>
      <c r="H1181">
        <v>418</v>
      </c>
      <c r="I1181">
        <v>464</v>
      </c>
      <c r="J1181">
        <v>515</v>
      </c>
      <c r="K1181">
        <v>735</v>
      </c>
      <c r="L1181" t="s">
        <v>37</v>
      </c>
      <c r="Q1181" t="str">
        <f t="shared" si="37"/>
        <v>Sogeti Sverige ABA1.4 Hållbarhetsstrateg inom IT</v>
      </c>
      <c r="R1181">
        <f ca="1">IFERROR(ROUNDUP(H1181*Admin!$AE$4,0),"FKU")</f>
        <v>464</v>
      </c>
      <c r="S1181">
        <f ca="1">IFERROR(ROUNDUP(I1181*Admin!$AE$4,0),"FKU")</f>
        <v>515</v>
      </c>
      <c r="T1181">
        <f ca="1">IFERROR(ROUNDUP(J1181*Admin!$AE$4,0),"FKU")</f>
        <v>571</v>
      </c>
      <c r="U1181">
        <f ca="1">IFERROR(ROUNDUP(K1181*Admin!$AE$4,0),"FKU")</f>
        <v>815</v>
      </c>
      <c r="V1181" t="str">
        <f>IFERROR(ROUNDUP(L1181*Avropsmottagare!$G$4,0),"FKU")</f>
        <v>FKU</v>
      </c>
      <c r="W1181">
        <f t="shared" si="38"/>
        <v>0</v>
      </c>
    </row>
    <row r="1182" spans="1:23" x14ac:dyDescent="0.35">
      <c r="A1182" t="s">
        <v>63</v>
      </c>
      <c r="B1182" t="s">
        <v>64</v>
      </c>
      <c r="C1182" t="s">
        <v>1</v>
      </c>
      <c r="D1182" t="s">
        <v>38</v>
      </c>
      <c r="G1182" t="s">
        <v>10</v>
      </c>
      <c r="H1182">
        <v>689</v>
      </c>
      <c r="I1182">
        <v>765</v>
      </c>
      <c r="J1182">
        <v>850</v>
      </c>
      <c r="K1182">
        <v>980</v>
      </c>
      <c r="L1182" t="s">
        <v>37</v>
      </c>
      <c r="Q1182" t="str">
        <f t="shared" si="37"/>
        <v>Sogeti Sverige ABA2.1 Projektledare</v>
      </c>
      <c r="R1182">
        <f ca="1">IFERROR(ROUNDUP(H1182*Admin!$AE$4,0),"FKU")</f>
        <v>764</v>
      </c>
      <c r="S1182">
        <f ca="1">IFERROR(ROUNDUP(I1182*Admin!$AE$4,0),"FKU")</f>
        <v>849</v>
      </c>
      <c r="T1182">
        <f ca="1">IFERROR(ROUNDUP(J1182*Admin!$AE$4,0),"FKU")</f>
        <v>943</v>
      </c>
      <c r="U1182">
        <f ca="1">IFERROR(ROUNDUP(K1182*Admin!$AE$4,0),"FKU")</f>
        <v>1087</v>
      </c>
      <c r="V1182" t="str">
        <f>IFERROR(ROUNDUP(L1182*Avropsmottagare!$G$4,0),"FKU")</f>
        <v>FKU</v>
      </c>
      <c r="W1182">
        <f t="shared" si="38"/>
        <v>0</v>
      </c>
    </row>
    <row r="1183" spans="1:23" x14ac:dyDescent="0.35">
      <c r="A1183" t="s">
        <v>63</v>
      </c>
      <c r="B1183" t="s">
        <v>64</v>
      </c>
      <c r="C1183" t="s">
        <v>1</v>
      </c>
      <c r="D1183" t="s">
        <v>38</v>
      </c>
      <c r="G1183" t="s">
        <v>11</v>
      </c>
      <c r="H1183">
        <v>689</v>
      </c>
      <c r="I1183">
        <v>765</v>
      </c>
      <c r="J1183">
        <v>850</v>
      </c>
      <c r="K1183">
        <v>980</v>
      </c>
      <c r="L1183" t="s">
        <v>37</v>
      </c>
      <c r="Q1183" t="str">
        <f t="shared" si="37"/>
        <v>Sogeti Sverige ABA2.2 Teknisk projektledare</v>
      </c>
      <c r="R1183">
        <f ca="1">IFERROR(ROUNDUP(H1183*Admin!$AE$4,0),"FKU")</f>
        <v>764</v>
      </c>
      <c r="S1183">
        <f ca="1">IFERROR(ROUNDUP(I1183*Admin!$AE$4,0),"FKU")</f>
        <v>849</v>
      </c>
      <c r="T1183">
        <f ca="1">IFERROR(ROUNDUP(J1183*Admin!$AE$4,0),"FKU")</f>
        <v>943</v>
      </c>
      <c r="U1183">
        <f ca="1">IFERROR(ROUNDUP(K1183*Admin!$AE$4,0),"FKU")</f>
        <v>1087</v>
      </c>
      <c r="V1183" t="str">
        <f>IFERROR(ROUNDUP(L1183*Avropsmottagare!$G$4,0),"FKU")</f>
        <v>FKU</v>
      </c>
      <c r="W1183">
        <f t="shared" si="38"/>
        <v>0</v>
      </c>
    </row>
    <row r="1184" spans="1:23" x14ac:dyDescent="0.35">
      <c r="A1184" t="s">
        <v>63</v>
      </c>
      <c r="B1184" t="s">
        <v>64</v>
      </c>
      <c r="C1184" t="s">
        <v>1</v>
      </c>
      <c r="D1184" t="s">
        <v>38</v>
      </c>
      <c r="G1184" t="s">
        <v>109</v>
      </c>
      <c r="H1184">
        <v>689</v>
      </c>
      <c r="I1184">
        <v>765</v>
      </c>
      <c r="J1184">
        <v>850</v>
      </c>
      <c r="K1184">
        <v>980</v>
      </c>
      <c r="L1184" t="s">
        <v>37</v>
      </c>
      <c r="Q1184" t="str">
        <f t="shared" si="37"/>
        <v>Sogeti Sverige ABA2.3 Förändringsledare</v>
      </c>
      <c r="R1184">
        <f ca="1">IFERROR(ROUNDUP(H1184*Admin!$AE$4,0),"FKU")</f>
        <v>764</v>
      </c>
      <c r="S1184">
        <f ca="1">IFERROR(ROUNDUP(I1184*Admin!$AE$4,0),"FKU")</f>
        <v>849</v>
      </c>
      <c r="T1184">
        <f ca="1">IFERROR(ROUNDUP(J1184*Admin!$AE$4,0),"FKU")</f>
        <v>943</v>
      </c>
      <c r="U1184">
        <f ca="1">IFERROR(ROUNDUP(K1184*Admin!$AE$4,0),"FKU")</f>
        <v>1087</v>
      </c>
      <c r="V1184" t="str">
        <f>IFERROR(ROUNDUP(L1184*Avropsmottagare!$G$4,0),"FKU")</f>
        <v>FKU</v>
      </c>
      <c r="W1184">
        <f t="shared" si="38"/>
        <v>0</v>
      </c>
    </row>
    <row r="1185" spans="1:23" x14ac:dyDescent="0.35">
      <c r="A1185" t="s">
        <v>63</v>
      </c>
      <c r="B1185" t="s">
        <v>64</v>
      </c>
      <c r="C1185" t="s">
        <v>1</v>
      </c>
      <c r="D1185" t="s">
        <v>38</v>
      </c>
      <c r="G1185" t="s">
        <v>110</v>
      </c>
      <c r="H1185">
        <v>689</v>
      </c>
      <c r="I1185">
        <v>765</v>
      </c>
      <c r="J1185">
        <v>850</v>
      </c>
      <c r="K1185">
        <v>980</v>
      </c>
      <c r="L1185" t="s">
        <v>37</v>
      </c>
      <c r="Q1185" t="str">
        <f t="shared" si="37"/>
        <v>Sogeti Sverige ABA2.4 IT-controller/Compliance manager</v>
      </c>
      <c r="R1185">
        <f ca="1">IFERROR(ROUNDUP(H1185*Admin!$AE$4,0),"FKU")</f>
        <v>764</v>
      </c>
      <c r="S1185">
        <f ca="1">IFERROR(ROUNDUP(I1185*Admin!$AE$4,0),"FKU")</f>
        <v>849</v>
      </c>
      <c r="T1185">
        <f ca="1">IFERROR(ROUNDUP(J1185*Admin!$AE$4,0),"FKU")</f>
        <v>943</v>
      </c>
      <c r="U1185">
        <f ca="1">IFERROR(ROUNDUP(K1185*Admin!$AE$4,0),"FKU")</f>
        <v>1087</v>
      </c>
      <c r="V1185" t="str">
        <f>IFERROR(ROUNDUP(L1185*Avropsmottagare!$G$4,0),"FKU")</f>
        <v>FKU</v>
      </c>
      <c r="W1185">
        <f t="shared" si="38"/>
        <v>0</v>
      </c>
    </row>
    <row r="1186" spans="1:23" x14ac:dyDescent="0.35">
      <c r="A1186" t="s">
        <v>63</v>
      </c>
      <c r="B1186" t="s">
        <v>64</v>
      </c>
      <c r="C1186" t="s">
        <v>1</v>
      </c>
      <c r="D1186" t="s">
        <v>39</v>
      </c>
      <c r="G1186" t="s">
        <v>111</v>
      </c>
      <c r="H1186">
        <v>697</v>
      </c>
      <c r="I1186">
        <v>774</v>
      </c>
      <c r="J1186">
        <v>860</v>
      </c>
      <c r="K1186">
        <v>950</v>
      </c>
      <c r="L1186" t="s">
        <v>37</v>
      </c>
      <c r="Q1186" t="str">
        <f t="shared" si="37"/>
        <v>Sogeti Sverige ABA3.1 Systemutvecklare/Systemintegratör</v>
      </c>
      <c r="R1186">
        <f ca="1">IFERROR(ROUNDUP(H1186*Admin!$AE$4,0),"FKU")</f>
        <v>773</v>
      </c>
      <c r="S1186">
        <f ca="1">IFERROR(ROUNDUP(I1186*Admin!$AE$4,0),"FKU")</f>
        <v>859</v>
      </c>
      <c r="T1186">
        <f ca="1">IFERROR(ROUNDUP(J1186*Admin!$AE$4,0),"FKU")</f>
        <v>954</v>
      </c>
      <c r="U1186">
        <f ca="1">IFERROR(ROUNDUP(K1186*Admin!$AE$4,0),"FKU")</f>
        <v>1054</v>
      </c>
      <c r="V1186" t="str">
        <f>IFERROR(ROUNDUP(L1186*Avropsmottagare!$G$4,0),"FKU")</f>
        <v>FKU</v>
      </c>
      <c r="W1186">
        <f t="shared" si="38"/>
        <v>0</v>
      </c>
    </row>
    <row r="1187" spans="1:23" x14ac:dyDescent="0.35">
      <c r="A1187" t="s">
        <v>63</v>
      </c>
      <c r="B1187" t="s">
        <v>64</v>
      </c>
      <c r="C1187" t="s">
        <v>1</v>
      </c>
      <c r="D1187" t="s">
        <v>39</v>
      </c>
      <c r="G1187" t="s">
        <v>112</v>
      </c>
      <c r="H1187">
        <v>697</v>
      </c>
      <c r="I1187">
        <v>774</v>
      </c>
      <c r="J1187">
        <v>860</v>
      </c>
      <c r="K1187">
        <v>950</v>
      </c>
      <c r="L1187" t="s">
        <v>37</v>
      </c>
      <c r="Q1187" t="str">
        <f t="shared" si="37"/>
        <v>Sogeti Sverige ABA3.2 Systemförvaltare</v>
      </c>
      <c r="R1187">
        <f ca="1">IFERROR(ROUNDUP(H1187*Admin!$AE$4,0),"FKU")</f>
        <v>773</v>
      </c>
      <c r="S1187">
        <f ca="1">IFERROR(ROUNDUP(I1187*Admin!$AE$4,0),"FKU")</f>
        <v>859</v>
      </c>
      <c r="T1187">
        <f ca="1">IFERROR(ROUNDUP(J1187*Admin!$AE$4,0),"FKU")</f>
        <v>954</v>
      </c>
      <c r="U1187">
        <f ca="1">IFERROR(ROUNDUP(K1187*Admin!$AE$4,0),"FKU")</f>
        <v>1054</v>
      </c>
      <c r="V1187" t="str">
        <f>IFERROR(ROUNDUP(L1187*Avropsmottagare!$G$4,0),"FKU")</f>
        <v>FKU</v>
      </c>
      <c r="W1187">
        <f t="shared" si="38"/>
        <v>0</v>
      </c>
    </row>
    <row r="1188" spans="1:23" x14ac:dyDescent="0.35">
      <c r="A1188" t="s">
        <v>63</v>
      </c>
      <c r="B1188" t="s">
        <v>64</v>
      </c>
      <c r="C1188" t="s">
        <v>1</v>
      </c>
      <c r="D1188" t="s">
        <v>39</v>
      </c>
      <c r="G1188" t="s">
        <v>12</v>
      </c>
      <c r="H1188">
        <v>697</v>
      </c>
      <c r="I1188">
        <v>774</v>
      </c>
      <c r="J1188">
        <v>860</v>
      </c>
      <c r="K1188">
        <v>950</v>
      </c>
      <c r="L1188" t="s">
        <v>37</v>
      </c>
      <c r="Q1188" t="str">
        <f t="shared" si="37"/>
        <v>Sogeti Sverige ABA3.3 Tekniker</v>
      </c>
      <c r="R1188">
        <f ca="1">IFERROR(ROUNDUP(H1188*Admin!$AE$4,0),"FKU")</f>
        <v>773</v>
      </c>
      <c r="S1188">
        <f ca="1">IFERROR(ROUNDUP(I1188*Admin!$AE$4,0),"FKU")</f>
        <v>859</v>
      </c>
      <c r="T1188">
        <f ca="1">IFERROR(ROUNDUP(J1188*Admin!$AE$4,0),"FKU")</f>
        <v>954</v>
      </c>
      <c r="U1188">
        <f ca="1">IFERROR(ROUNDUP(K1188*Admin!$AE$4,0),"FKU")</f>
        <v>1054</v>
      </c>
      <c r="V1188" t="str">
        <f>IFERROR(ROUNDUP(L1188*Avropsmottagare!$G$4,0),"FKU")</f>
        <v>FKU</v>
      </c>
      <c r="W1188">
        <f t="shared" si="38"/>
        <v>0</v>
      </c>
    </row>
    <row r="1189" spans="1:23" x14ac:dyDescent="0.35">
      <c r="A1189" t="s">
        <v>63</v>
      </c>
      <c r="B1189" t="s">
        <v>64</v>
      </c>
      <c r="C1189" t="s">
        <v>1</v>
      </c>
      <c r="D1189" t="s">
        <v>39</v>
      </c>
      <c r="G1189" t="s">
        <v>13</v>
      </c>
      <c r="H1189">
        <v>697</v>
      </c>
      <c r="I1189">
        <v>774</v>
      </c>
      <c r="J1189">
        <v>860</v>
      </c>
      <c r="K1189">
        <v>950</v>
      </c>
      <c r="L1189" t="s">
        <v>37</v>
      </c>
      <c r="Q1189" t="str">
        <f t="shared" si="37"/>
        <v>Sogeti Sverige ABA3.4 Testare</v>
      </c>
      <c r="R1189">
        <f ca="1">IFERROR(ROUNDUP(H1189*Admin!$AE$4,0),"FKU")</f>
        <v>773</v>
      </c>
      <c r="S1189">
        <f ca="1">IFERROR(ROUNDUP(I1189*Admin!$AE$4,0),"FKU")</f>
        <v>859</v>
      </c>
      <c r="T1189">
        <f ca="1">IFERROR(ROUNDUP(J1189*Admin!$AE$4,0),"FKU")</f>
        <v>954</v>
      </c>
      <c r="U1189">
        <f ca="1">IFERROR(ROUNDUP(K1189*Admin!$AE$4,0),"FKU")</f>
        <v>1054</v>
      </c>
      <c r="V1189" t="str">
        <f>IFERROR(ROUNDUP(L1189*Avropsmottagare!$G$4,0),"FKU")</f>
        <v>FKU</v>
      </c>
      <c r="W1189">
        <f t="shared" si="38"/>
        <v>0</v>
      </c>
    </row>
    <row r="1190" spans="1:23" x14ac:dyDescent="0.35">
      <c r="A1190" t="s">
        <v>63</v>
      </c>
      <c r="B1190" t="s">
        <v>64</v>
      </c>
      <c r="C1190" t="s">
        <v>1</v>
      </c>
      <c r="D1190" t="s">
        <v>113</v>
      </c>
      <c r="G1190" t="s">
        <v>40</v>
      </c>
      <c r="H1190">
        <v>697</v>
      </c>
      <c r="I1190">
        <v>774</v>
      </c>
      <c r="J1190">
        <v>860</v>
      </c>
      <c r="K1190">
        <v>980</v>
      </c>
      <c r="L1190" t="s">
        <v>37</v>
      </c>
      <c r="Q1190" t="str">
        <f t="shared" si="37"/>
        <v>Sogeti Sverige ABA4.1 Enterprisearkitekt</v>
      </c>
      <c r="R1190">
        <f ca="1">IFERROR(ROUNDUP(H1190*Admin!$AE$4,0),"FKU")</f>
        <v>773</v>
      </c>
      <c r="S1190">
        <f ca="1">IFERROR(ROUNDUP(I1190*Admin!$AE$4,0),"FKU")</f>
        <v>859</v>
      </c>
      <c r="T1190">
        <f ca="1">IFERROR(ROUNDUP(J1190*Admin!$AE$4,0),"FKU")</f>
        <v>954</v>
      </c>
      <c r="U1190">
        <f ca="1">IFERROR(ROUNDUP(K1190*Admin!$AE$4,0),"FKU")</f>
        <v>1087</v>
      </c>
      <c r="V1190" t="str">
        <f>IFERROR(ROUNDUP(L1190*Avropsmottagare!$G$4,0),"FKU")</f>
        <v>FKU</v>
      </c>
      <c r="W1190">
        <f t="shared" si="38"/>
        <v>0</v>
      </c>
    </row>
    <row r="1191" spans="1:23" x14ac:dyDescent="0.35">
      <c r="A1191" t="s">
        <v>63</v>
      </c>
      <c r="B1191" t="s">
        <v>64</v>
      </c>
      <c r="C1191" t="s">
        <v>1</v>
      </c>
      <c r="D1191" t="s">
        <v>113</v>
      </c>
      <c r="G1191" t="s">
        <v>41</v>
      </c>
      <c r="H1191">
        <v>697</v>
      </c>
      <c r="I1191">
        <v>774</v>
      </c>
      <c r="J1191">
        <v>860</v>
      </c>
      <c r="K1191">
        <v>980</v>
      </c>
      <c r="L1191" t="s">
        <v>37</v>
      </c>
      <c r="Q1191" t="str">
        <f t="shared" si="37"/>
        <v>Sogeti Sverige ABA4.2 Verksamhetsarkitekt</v>
      </c>
      <c r="R1191">
        <f ca="1">IFERROR(ROUNDUP(H1191*Admin!$AE$4,0),"FKU")</f>
        <v>773</v>
      </c>
      <c r="S1191">
        <f ca="1">IFERROR(ROUNDUP(I1191*Admin!$AE$4,0),"FKU")</f>
        <v>859</v>
      </c>
      <c r="T1191">
        <f ca="1">IFERROR(ROUNDUP(J1191*Admin!$AE$4,0),"FKU")</f>
        <v>954</v>
      </c>
      <c r="U1191">
        <f ca="1">IFERROR(ROUNDUP(K1191*Admin!$AE$4,0),"FKU")</f>
        <v>1087</v>
      </c>
      <c r="V1191" t="str">
        <f>IFERROR(ROUNDUP(L1191*Avropsmottagare!$G$4,0),"FKU")</f>
        <v>FKU</v>
      </c>
      <c r="W1191">
        <f t="shared" si="38"/>
        <v>0</v>
      </c>
    </row>
    <row r="1192" spans="1:23" x14ac:dyDescent="0.35">
      <c r="A1192" t="s">
        <v>63</v>
      </c>
      <c r="B1192" t="s">
        <v>64</v>
      </c>
      <c r="C1192" t="s">
        <v>1</v>
      </c>
      <c r="D1192" t="s">
        <v>113</v>
      </c>
      <c r="G1192" t="s">
        <v>42</v>
      </c>
      <c r="H1192">
        <v>697</v>
      </c>
      <c r="I1192">
        <v>774</v>
      </c>
      <c r="J1192">
        <v>860</v>
      </c>
      <c r="K1192">
        <v>980</v>
      </c>
      <c r="L1192" t="s">
        <v>37</v>
      </c>
      <c r="Q1192" t="str">
        <f t="shared" si="37"/>
        <v>Sogeti Sverige ABA4.3 Lösningsarkitekt</v>
      </c>
      <c r="R1192">
        <f ca="1">IFERROR(ROUNDUP(H1192*Admin!$AE$4,0),"FKU")</f>
        <v>773</v>
      </c>
      <c r="S1192">
        <f ca="1">IFERROR(ROUNDUP(I1192*Admin!$AE$4,0),"FKU")</f>
        <v>859</v>
      </c>
      <c r="T1192">
        <f ca="1">IFERROR(ROUNDUP(J1192*Admin!$AE$4,0),"FKU")</f>
        <v>954</v>
      </c>
      <c r="U1192">
        <f ca="1">IFERROR(ROUNDUP(K1192*Admin!$AE$4,0),"FKU")</f>
        <v>1087</v>
      </c>
      <c r="V1192" t="str">
        <f>IFERROR(ROUNDUP(L1192*Avropsmottagare!$G$4,0),"FKU")</f>
        <v>FKU</v>
      </c>
      <c r="W1192">
        <f t="shared" si="38"/>
        <v>0</v>
      </c>
    </row>
    <row r="1193" spans="1:23" x14ac:dyDescent="0.35">
      <c r="A1193" t="s">
        <v>63</v>
      </c>
      <c r="B1193" t="s">
        <v>64</v>
      </c>
      <c r="C1193" t="s">
        <v>1</v>
      </c>
      <c r="D1193" t="s">
        <v>113</v>
      </c>
      <c r="G1193" t="s">
        <v>43</v>
      </c>
      <c r="H1193">
        <v>697</v>
      </c>
      <c r="I1193">
        <v>774</v>
      </c>
      <c r="J1193">
        <v>860</v>
      </c>
      <c r="K1193">
        <v>980</v>
      </c>
      <c r="L1193" t="s">
        <v>37</v>
      </c>
      <c r="Q1193" t="str">
        <f t="shared" si="37"/>
        <v>Sogeti Sverige ABA4.4 Mjukvaruarkitekt</v>
      </c>
      <c r="R1193">
        <f ca="1">IFERROR(ROUNDUP(H1193*Admin!$AE$4,0),"FKU")</f>
        <v>773</v>
      </c>
      <c r="S1193">
        <f ca="1">IFERROR(ROUNDUP(I1193*Admin!$AE$4,0),"FKU")</f>
        <v>859</v>
      </c>
      <c r="T1193">
        <f ca="1">IFERROR(ROUNDUP(J1193*Admin!$AE$4,0),"FKU")</f>
        <v>954</v>
      </c>
      <c r="U1193">
        <f ca="1">IFERROR(ROUNDUP(K1193*Admin!$AE$4,0),"FKU")</f>
        <v>1087</v>
      </c>
      <c r="V1193" t="str">
        <f>IFERROR(ROUNDUP(L1193*Avropsmottagare!$G$4,0),"FKU")</f>
        <v>FKU</v>
      </c>
      <c r="W1193">
        <f t="shared" si="38"/>
        <v>0</v>
      </c>
    </row>
    <row r="1194" spans="1:23" x14ac:dyDescent="0.35">
      <c r="A1194" t="s">
        <v>63</v>
      </c>
      <c r="B1194" t="s">
        <v>64</v>
      </c>
      <c r="C1194" t="s">
        <v>1</v>
      </c>
      <c r="D1194" t="s">
        <v>113</v>
      </c>
      <c r="G1194" t="s">
        <v>44</v>
      </c>
      <c r="H1194">
        <v>697</v>
      </c>
      <c r="I1194">
        <v>774</v>
      </c>
      <c r="J1194">
        <v>860</v>
      </c>
      <c r="K1194">
        <v>980</v>
      </c>
      <c r="L1194" t="s">
        <v>37</v>
      </c>
      <c r="Q1194" t="str">
        <f t="shared" si="37"/>
        <v>Sogeti Sverige ABA4.5 Infrastrukturarkitekt</v>
      </c>
      <c r="R1194">
        <f ca="1">IFERROR(ROUNDUP(H1194*Admin!$AE$4,0),"FKU")</f>
        <v>773</v>
      </c>
      <c r="S1194">
        <f ca="1">IFERROR(ROUNDUP(I1194*Admin!$AE$4,0),"FKU")</f>
        <v>859</v>
      </c>
      <c r="T1194">
        <f ca="1">IFERROR(ROUNDUP(J1194*Admin!$AE$4,0),"FKU")</f>
        <v>954</v>
      </c>
      <c r="U1194">
        <f ca="1">IFERROR(ROUNDUP(K1194*Admin!$AE$4,0),"FKU")</f>
        <v>1087</v>
      </c>
      <c r="V1194" t="str">
        <f>IFERROR(ROUNDUP(L1194*Avropsmottagare!$G$4,0),"FKU")</f>
        <v>FKU</v>
      </c>
      <c r="W1194">
        <f t="shared" si="38"/>
        <v>0</v>
      </c>
    </row>
    <row r="1195" spans="1:23" x14ac:dyDescent="0.35">
      <c r="A1195" t="s">
        <v>63</v>
      </c>
      <c r="B1195" t="s">
        <v>64</v>
      </c>
      <c r="C1195" t="s">
        <v>1</v>
      </c>
      <c r="D1195" t="s">
        <v>114</v>
      </c>
      <c r="G1195" t="s">
        <v>14</v>
      </c>
      <c r="H1195">
        <v>418</v>
      </c>
      <c r="I1195">
        <v>464</v>
      </c>
      <c r="J1195">
        <v>515</v>
      </c>
      <c r="K1195">
        <v>735</v>
      </c>
      <c r="L1195" t="s">
        <v>37</v>
      </c>
      <c r="Q1195" t="str">
        <f t="shared" si="37"/>
        <v>Sogeti Sverige ABA5.1 Säkerhetsstrateg/Säkerhetsanalytiker</v>
      </c>
      <c r="R1195">
        <f ca="1">IFERROR(ROUNDUP(H1195*Admin!$AE$4,0),"FKU")</f>
        <v>464</v>
      </c>
      <c r="S1195">
        <f ca="1">IFERROR(ROUNDUP(I1195*Admin!$AE$4,0),"FKU")</f>
        <v>515</v>
      </c>
      <c r="T1195">
        <f ca="1">IFERROR(ROUNDUP(J1195*Admin!$AE$4,0),"FKU")</f>
        <v>571</v>
      </c>
      <c r="U1195">
        <f ca="1">IFERROR(ROUNDUP(K1195*Admin!$AE$4,0),"FKU")</f>
        <v>815</v>
      </c>
      <c r="V1195" t="str">
        <f>IFERROR(ROUNDUP(L1195*Avropsmottagare!$G$4,0),"FKU")</f>
        <v>FKU</v>
      </c>
      <c r="W1195">
        <f t="shared" si="38"/>
        <v>0</v>
      </c>
    </row>
    <row r="1196" spans="1:23" x14ac:dyDescent="0.35">
      <c r="A1196" t="s">
        <v>63</v>
      </c>
      <c r="B1196" t="s">
        <v>64</v>
      </c>
      <c r="C1196" t="s">
        <v>1</v>
      </c>
      <c r="D1196" t="s">
        <v>114</v>
      </c>
      <c r="G1196" t="s">
        <v>115</v>
      </c>
      <c r="H1196">
        <v>418</v>
      </c>
      <c r="I1196">
        <v>464</v>
      </c>
      <c r="J1196">
        <v>515</v>
      </c>
      <c r="K1196">
        <v>735</v>
      </c>
      <c r="L1196" t="s">
        <v>37</v>
      </c>
      <c r="Q1196" t="str">
        <f t="shared" si="37"/>
        <v>Sogeti Sverige ABA5.2 Risk Manager</v>
      </c>
      <c r="R1196">
        <f ca="1">IFERROR(ROUNDUP(H1196*Admin!$AE$4,0),"FKU")</f>
        <v>464</v>
      </c>
      <c r="S1196">
        <f ca="1">IFERROR(ROUNDUP(I1196*Admin!$AE$4,0),"FKU")</f>
        <v>515</v>
      </c>
      <c r="T1196">
        <f ca="1">IFERROR(ROUNDUP(J1196*Admin!$AE$4,0),"FKU")</f>
        <v>571</v>
      </c>
      <c r="U1196">
        <f ca="1">IFERROR(ROUNDUP(K1196*Admin!$AE$4,0),"FKU")</f>
        <v>815</v>
      </c>
      <c r="V1196" t="str">
        <f>IFERROR(ROUNDUP(L1196*Avropsmottagare!$G$4,0),"FKU")</f>
        <v>FKU</v>
      </c>
      <c r="W1196">
        <f t="shared" si="38"/>
        <v>0</v>
      </c>
    </row>
    <row r="1197" spans="1:23" x14ac:dyDescent="0.35">
      <c r="A1197" t="s">
        <v>63</v>
      </c>
      <c r="B1197" t="s">
        <v>64</v>
      </c>
      <c r="C1197" t="s">
        <v>1</v>
      </c>
      <c r="D1197" t="s">
        <v>114</v>
      </c>
      <c r="G1197" t="s">
        <v>15</v>
      </c>
      <c r="H1197">
        <v>418</v>
      </c>
      <c r="I1197">
        <v>464</v>
      </c>
      <c r="J1197">
        <v>515</v>
      </c>
      <c r="K1197">
        <v>735</v>
      </c>
      <c r="L1197" t="s">
        <v>37</v>
      </c>
      <c r="Q1197" t="str">
        <f t="shared" si="37"/>
        <v>Sogeti Sverige ABA5.3 Säkerhetstekniker</v>
      </c>
      <c r="R1197">
        <f ca="1">IFERROR(ROUNDUP(H1197*Admin!$AE$4,0),"FKU")</f>
        <v>464</v>
      </c>
      <c r="S1197">
        <f ca="1">IFERROR(ROUNDUP(I1197*Admin!$AE$4,0),"FKU")</f>
        <v>515</v>
      </c>
      <c r="T1197">
        <f ca="1">IFERROR(ROUNDUP(J1197*Admin!$AE$4,0),"FKU")</f>
        <v>571</v>
      </c>
      <c r="U1197">
        <f ca="1">IFERROR(ROUNDUP(K1197*Admin!$AE$4,0),"FKU")</f>
        <v>815</v>
      </c>
      <c r="V1197" t="str">
        <f>IFERROR(ROUNDUP(L1197*Avropsmottagare!$G$4,0),"FKU")</f>
        <v>FKU</v>
      </c>
      <c r="W1197">
        <f t="shared" si="38"/>
        <v>0</v>
      </c>
    </row>
    <row r="1198" spans="1:23" x14ac:dyDescent="0.35">
      <c r="A1198" t="s">
        <v>63</v>
      </c>
      <c r="B1198" t="s">
        <v>64</v>
      </c>
      <c r="C1198" t="s">
        <v>1</v>
      </c>
      <c r="D1198" t="s">
        <v>116</v>
      </c>
      <c r="G1198" t="s">
        <v>45</v>
      </c>
      <c r="H1198">
        <v>418</v>
      </c>
      <c r="I1198">
        <v>464</v>
      </c>
      <c r="J1198">
        <v>515</v>
      </c>
      <c r="K1198">
        <v>735</v>
      </c>
      <c r="L1198" t="s">
        <v>37</v>
      </c>
      <c r="Q1198" t="str">
        <f t="shared" si="37"/>
        <v>Sogeti Sverige ABA6.1 Webbstrateg</v>
      </c>
      <c r="R1198">
        <f ca="1">IFERROR(ROUNDUP(H1198*Admin!$AE$4,0),"FKU")</f>
        <v>464</v>
      </c>
      <c r="S1198">
        <f ca="1">IFERROR(ROUNDUP(I1198*Admin!$AE$4,0),"FKU")</f>
        <v>515</v>
      </c>
      <c r="T1198">
        <f ca="1">IFERROR(ROUNDUP(J1198*Admin!$AE$4,0),"FKU")</f>
        <v>571</v>
      </c>
      <c r="U1198">
        <f ca="1">IFERROR(ROUNDUP(K1198*Admin!$AE$4,0),"FKU")</f>
        <v>815</v>
      </c>
      <c r="V1198" t="str">
        <f>IFERROR(ROUNDUP(L1198*Avropsmottagare!$G$4,0),"FKU")</f>
        <v>FKU</v>
      </c>
      <c r="W1198">
        <f t="shared" si="38"/>
        <v>0</v>
      </c>
    </row>
    <row r="1199" spans="1:23" x14ac:dyDescent="0.35">
      <c r="A1199" t="s">
        <v>63</v>
      </c>
      <c r="B1199" t="s">
        <v>64</v>
      </c>
      <c r="C1199" t="s">
        <v>1</v>
      </c>
      <c r="D1199" t="s">
        <v>116</v>
      </c>
      <c r="G1199" t="s">
        <v>117</v>
      </c>
      <c r="H1199">
        <v>418</v>
      </c>
      <c r="I1199">
        <v>464</v>
      </c>
      <c r="J1199">
        <v>515</v>
      </c>
      <c r="K1199">
        <v>735</v>
      </c>
      <c r="L1199" t="s">
        <v>37</v>
      </c>
      <c r="Q1199" t="str">
        <f t="shared" si="37"/>
        <v>Sogeti Sverige ABA6.2 Interaktionsdesigner/Tillgänglighetsexpert</v>
      </c>
      <c r="R1199">
        <f ca="1">IFERROR(ROUNDUP(H1199*Admin!$AE$4,0),"FKU")</f>
        <v>464</v>
      </c>
      <c r="S1199">
        <f ca="1">IFERROR(ROUNDUP(I1199*Admin!$AE$4,0),"FKU")</f>
        <v>515</v>
      </c>
      <c r="T1199">
        <f ca="1">IFERROR(ROUNDUP(J1199*Admin!$AE$4,0),"FKU")</f>
        <v>571</v>
      </c>
      <c r="U1199">
        <f ca="1">IFERROR(ROUNDUP(K1199*Admin!$AE$4,0),"FKU")</f>
        <v>815</v>
      </c>
      <c r="V1199" t="str">
        <f>IFERROR(ROUNDUP(L1199*Avropsmottagare!$G$4,0),"FKU")</f>
        <v>FKU</v>
      </c>
      <c r="W1199">
        <f t="shared" si="38"/>
        <v>0</v>
      </c>
    </row>
    <row r="1200" spans="1:23" x14ac:dyDescent="0.35">
      <c r="A1200" t="s">
        <v>63</v>
      </c>
      <c r="B1200" t="s">
        <v>64</v>
      </c>
      <c r="C1200" t="s">
        <v>1</v>
      </c>
      <c r="D1200" t="s">
        <v>116</v>
      </c>
      <c r="G1200" t="s">
        <v>16</v>
      </c>
      <c r="H1200">
        <v>418</v>
      </c>
      <c r="I1200">
        <v>464</v>
      </c>
      <c r="J1200">
        <v>515</v>
      </c>
      <c r="K1200">
        <v>735</v>
      </c>
      <c r="L1200" t="s">
        <v>37</v>
      </c>
      <c r="Q1200" t="str">
        <f t="shared" si="37"/>
        <v>Sogeti Sverige ABA6.3 Grafisk formgivare</v>
      </c>
      <c r="R1200">
        <f ca="1">IFERROR(ROUNDUP(H1200*Admin!$AE$4,0),"FKU")</f>
        <v>464</v>
      </c>
      <c r="S1200">
        <f ca="1">IFERROR(ROUNDUP(I1200*Admin!$AE$4,0),"FKU")</f>
        <v>515</v>
      </c>
      <c r="T1200">
        <f ca="1">IFERROR(ROUNDUP(J1200*Admin!$AE$4,0),"FKU")</f>
        <v>571</v>
      </c>
      <c r="U1200">
        <f ca="1">IFERROR(ROUNDUP(K1200*Admin!$AE$4,0),"FKU")</f>
        <v>815</v>
      </c>
      <c r="V1200" t="str">
        <f>IFERROR(ROUNDUP(L1200*Avropsmottagare!$G$4,0),"FKU")</f>
        <v>FKU</v>
      </c>
      <c r="W1200">
        <f t="shared" si="38"/>
        <v>0</v>
      </c>
    </row>
    <row r="1201" spans="1:23" x14ac:dyDescent="0.35">
      <c r="A1201" t="s">
        <v>63</v>
      </c>
      <c r="B1201" t="s">
        <v>64</v>
      </c>
      <c r="C1201" t="s">
        <v>1</v>
      </c>
      <c r="D1201" t="s">
        <v>46</v>
      </c>
      <c r="G1201" t="s">
        <v>47</v>
      </c>
      <c r="H1201">
        <v>14</v>
      </c>
      <c r="I1201">
        <v>15</v>
      </c>
      <c r="J1201">
        <v>21</v>
      </c>
      <c r="K1201">
        <v>30</v>
      </c>
      <c r="L1201" t="s">
        <v>37</v>
      </c>
      <c r="Q1201" t="str">
        <f t="shared" si="37"/>
        <v>Sogeti Sverige ABA7.1 Teknikstöd – på plats</v>
      </c>
      <c r="R1201">
        <f ca="1">IFERROR(ROUNDUP(H1201*Admin!$AE$4,0),"FKU")</f>
        <v>16</v>
      </c>
      <c r="S1201">
        <f ca="1">IFERROR(ROUNDUP(I1201*Admin!$AE$4,0),"FKU")</f>
        <v>17</v>
      </c>
      <c r="T1201">
        <f ca="1">IFERROR(ROUNDUP(J1201*Admin!$AE$4,0),"FKU")</f>
        <v>24</v>
      </c>
      <c r="U1201">
        <f ca="1">IFERROR(ROUNDUP(K1201*Admin!$AE$4,0),"FKU")</f>
        <v>34</v>
      </c>
      <c r="V1201" t="str">
        <f>IFERROR(ROUNDUP(L1201*Avropsmottagare!$G$4,0),"FKU")</f>
        <v>FKU</v>
      </c>
      <c r="W1201">
        <f t="shared" si="38"/>
        <v>0</v>
      </c>
    </row>
    <row r="1202" spans="1:23" x14ac:dyDescent="0.35">
      <c r="A1202" t="s">
        <v>63</v>
      </c>
      <c r="B1202" t="s">
        <v>64</v>
      </c>
      <c r="C1202" t="s">
        <v>2</v>
      </c>
      <c r="D1202" t="s">
        <v>36</v>
      </c>
      <c r="G1202" t="s">
        <v>9</v>
      </c>
      <c r="H1202">
        <v>418</v>
      </c>
      <c r="I1202">
        <v>464</v>
      </c>
      <c r="J1202">
        <v>515</v>
      </c>
      <c r="K1202">
        <v>735</v>
      </c>
      <c r="L1202" t="s">
        <v>37</v>
      </c>
      <c r="Q1202" t="str">
        <f t="shared" si="37"/>
        <v>Sogeti Sverige ABB1.1 IT- eller Digitaliseringsstrateg</v>
      </c>
      <c r="R1202">
        <f ca="1">IFERROR(ROUNDUP(H1202*Admin!$AE$4,0),"FKU")</f>
        <v>464</v>
      </c>
      <c r="S1202">
        <f ca="1">IFERROR(ROUNDUP(I1202*Admin!$AE$4,0),"FKU")</f>
        <v>515</v>
      </c>
      <c r="T1202">
        <f ca="1">IFERROR(ROUNDUP(J1202*Admin!$AE$4,0),"FKU")</f>
        <v>571</v>
      </c>
      <c r="U1202">
        <f ca="1">IFERROR(ROUNDUP(K1202*Admin!$AE$4,0),"FKU")</f>
        <v>815</v>
      </c>
      <c r="V1202" t="str">
        <f>IFERROR(ROUNDUP(L1202*Avropsmottagare!$G$4,0),"FKU")</f>
        <v>FKU</v>
      </c>
      <c r="W1202">
        <f t="shared" si="38"/>
        <v>0</v>
      </c>
    </row>
    <row r="1203" spans="1:23" x14ac:dyDescent="0.35">
      <c r="A1203" t="s">
        <v>63</v>
      </c>
      <c r="B1203" t="s">
        <v>64</v>
      </c>
      <c r="C1203" t="s">
        <v>2</v>
      </c>
      <c r="D1203" t="s">
        <v>36</v>
      </c>
      <c r="G1203" t="s">
        <v>106</v>
      </c>
      <c r="H1203">
        <v>418</v>
      </c>
      <c r="I1203">
        <v>464</v>
      </c>
      <c r="J1203">
        <v>515</v>
      </c>
      <c r="K1203">
        <v>735</v>
      </c>
      <c r="L1203" t="s">
        <v>37</v>
      </c>
      <c r="Q1203" t="str">
        <f t="shared" si="37"/>
        <v>Sogeti Sverige ABB1.2 Modelleringsledare/Kravanalytiker</v>
      </c>
      <c r="R1203">
        <f ca="1">IFERROR(ROUNDUP(H1203*Admin!$AE$4,0),"FKU")</f>
        <v>464</v>
      </c>
      <c r="S1203">
        <f ca="1">IFERROR(ROUNDUP(I1203*Admin!$AE$4,0),"FKU")</f>
        <v>515</v>
      </c>
      <c r="T1203">
        <f ca="1">IFERROR(ROUNDUP(J1203*Admin!$AE$4,0),"FKU")</f>
        <v>571</v>
      </c>
      <c r="U1203">
        <f ca="1">IFERROR(ROUNDUP(K1203*Admin!$AE$4,0),"FKU")</f>
        <v>815</v>
      </c>
      <c r="V1203" t="str">
        <f>IFERROR(ROUNDUP(L1203*Avropsmottagare!$G$4,0),"FKU")</f>
        <v>FKU</v>
      </c>
      <c r="W1203">
        <f t="shared" si="38"/>
        <v>0</v>
      </c>
    </row>
    <row r="1204" spans="1:23" x14ac:dyDescent="0.35">
      <c r="A1204" t="s">
        <v>63</v>
      </c>
      <c r="B1204" t="s">
        <v>64</v>
      </c>
      <c r="C1204" t="s">
        <v>2</v>
      </c>
      <c r="D1204" t="s">
        <v>36</v>
      </c>
      <c r="G1204" t="s">
        <v>107</v>
      </c>
      <c r="H1204">
        <v>418</v>
      </c>
      <c r="I1204">
        <v>464</v>
      </c>
      <c r="J1204">
        <v>515</v>
      </c>
      <c r="K1204">
        <v>735</v>
      </c>
      <c r="L1204" t="s">
        <v>37</v>
      </c>
      <c r="Q1204" t="str">
        <f t="shared" si="37"/>
        <v>Sogeti Sverige ABB1.3 Metodstöd</v>
      </c>
      <c r="R1204">
        <f ca="1">IFERROR(ROUNDUP(H1204*Admin!$AE$4,0),"FKU")</f>
        <v>464</v>
      </c>
      <c r="S1204">
        <f ca="1">IFERROR(ROUNDUP(I1204*Admin!$AE$4,0),"FKU")</f>
        <v>515</v>
      </c>
      <c r="T1204">
        <f ca="1">IFERROR(ROUNDUP(J1204*Admin!$AE$4,0),"FKU")</f>
        <v>571</v>
      </c>
      <c r="U1204">
        <f ca="1">IFERROR(ROUNDUP(K1204*Admin!$AE$4,0),"FKU")</f>
        <v>815</v>
      </c>
      <c r="V1204" t="str">
        <f>IFERROR(ROUNDUP(L1204*Avropsmottagare!$G$4,0),"FKU")</f>
        <v>FKU</v>
      </c>
      <c r="W1204">
        <f t="shared" si="38"/>
        <v>0</v>
      </c>
    </row>
    <row r="1205" spans="1:23" x14ac:dyDescent="0.35">
      <c r="A1205" t="s">
        <v>63</v>
      </c>
      <c r="B1205" t="s">
        <v>64</v>
      </c>
      <c r="C1205" t="s">
        <v>2</v>
      </c>
      <c r="D1205" t="s">
        <v>36</v>
      </c>
      <c r="G1205" t="s">
        <v>108</v>
      </c>
      <c r="H1205">
        <v>418</v>
      </c>
      <c r="I1205">
        <v>464</v>
      </c>
      <c r="J1205">
        <v>515</v>
      </c>
      <c r="K1205">
        <v>735</v>
      </c>
      <c r="L1205" t="s">
        <v>37</v>
      </c>
      <c r="Q1205" t="str">
        <f t="shared" si="37"/>
        <v>Sogeti Sverige ABB1.4 Hållbarhetsstrateg inom IT</v>
      </c>
      <c r="R1205">
        <f ca="1">IFERROR(ROUNDUP(H1205*Admin!$AE$4,0),"FKU")</f>
        <v>464</v>
      </c>
      <c r="S1205">
        <f ca="1">IFERROR(ROUNDUP(I1205*Admin!$AE$4,0),"FKU")</f>
        <v>515</v>
      </c>
      <c r="T1205">
        <f ca="1">IFERROR(ROUNDUP(J1205*Admin!$AE$4,0),"FKU")</f>
        <v>571</v>
      </c>
      <c r="U1205">
        <f ca="1">IFERROR(ROUNDUP(K1205*Admin!$AE$4,0),"FKU")</f>
        <v>815</v>
      </c>
      <c r="V1205" t="str">
        <f>IFERROR(ROUNDUP(L1205*Avropsmottagare!$G$4,0),"FKU")</f>
        <v>FKU</v>
      </c>
      <c r="W1205">
        <f t="shared" si="38"/>
        <v>0</v>
      </c>
    </row>
    <row r="1206" spans="1:23" x14ac:dyDescent="0.35">
      <c r="A1206" t="s">
        <v>63</v>
      </c>
      <c r="B1206" t="s">
        <v>64</v>
      </c>
      <c r="C1206" t="s">
        <v>2</v>
      </c>
      <c r="D1206" t="s">
        <v>38</v>
      </c>
      <c r="G1206" t="s">
        <v>10</v>
      </c>
      <c r="H1206">
        <v>689</v>
      </c>
      <c r="I1206">
        <v>765</v>
      </c>
      <c r="J1206">
        <v>850</v>
      </c>
      <c r="K1206">
        <v>980</v>
      </c>
      <c r="L1206" t="s">
        <v>37</v>
      </c>
      <c r="Q1206" t="str">
        <f t="shared" si="37"/>
        <v>Sogeti Sverige ABB2.1 Projektledare</v>
      </c>
      <c r="R1206">
        <f ca="1">IFERROR(ROUNDUP(H1206*Admin!$AE$4,0),"FKU")</f>
        <v>764</v>
      </c>
      <c r="S1206">
        <f ca="1">IFERROR(ROUNDUP(I1206*Admin!$AE$4,0),"FKU")</f>
        <v>849</v>
      </c>
      <c r="T1206">
        <f ca="1">IFERROR(ROUNDUP(J1206*Admin!$AE$4,0),"FKU")</f>
        <v>943</v>
      </c>
      <c r="U1206">
        <f ca="1">IFERROR(ROUNDUP(K1206*Admin!$AE$4,0),"FKU")</f>
        <v>1087</v>
      </c>
      <c r="V1206" t="str">
        <f>IFERROR(ROUNDUP(L1206*Avropsmottagare!$G$4,0),"FKU")</f>
        <v>FKU</v>
      </c>
      <c r="W1206">
        <f t="shared" si="38"/>
        <v>0</v>
      </c>
    </row>
    <row r="1207" spans="1:23" x14ac:dyDescent="0.35">
      <c r="A1207" t="s">
        <v>63</v>
      </c>
      <c r="B1207" t="s">
        <v>64</v>
      </c>
      <c r="C1207" t="s">
        <v>2</v>
      </c>
      <c r="D1207" t="s">
        <v>38</v>
      </c>
      <c r="G1207" t="s">
        <v>11</v>
      </c>
      <c r="H1207">
        <v>689</v>
      </c>
      <c r="I1207">
        <v>765</v>
      </c>
      <c r="J1207">
        <v>850</v>
      </c>
      <c r="K1207">
        <v>980</v>
      </c>
      <c r="L1207" t="s">
        <v>37</v>
      </c>
      <c r="Q1207" t="str">
        <f t="shared" si="37"/>
        <v>Sogeti Sverige ABB2.2 Teknisk projektledare</v>
      </c>
      <c r="R1207">
        <f ca="1">IFERROR(ROUNDUP(H1207*Admin!$AE$4,0),"FKU")</f>
        <v>764</v>
      </c>
      <c r="S1207">
        <f ca="1">IFERROR(ROUNDUP(I1207*Admin!$AE$4,0),"FKU")</f>
        <v>849</v>
      </c>
      <c r="T1207">
        <f ca="1">IFERROR(ROUNDUP(J1207*Admin!$AE$4,0),"FKU")</f>
        <v>943</v>
      </c>
      <c r="U1207">
        <f ca="1">IFERROR(ROUNDUP(K1207*Admin!$AE$4,0),"FKU")</f>
        <v>1087</v>
      </c>
      <c r="V1207" t="str">
        <f>IFERROR(ROUNDUP(L1207*Avropsmottagare!$G$4,0),"FKU")</f>
        <v>FKU</v>
      </c>
      <c r="W1207">
        <f t="shared" si="38"/>
        <v>0</v>
      </c>
    </row>
    <row r="1208" spans="1:23" x14ac:dyDescent="0.35">
      <c r="A1208" t="s">
        <v>63</v>
      </c>
      <c r="B1208" t="s">
        <v>64</v>
      </c>
      <c r="C1208" t="s">
        <v>2</v>
      </c>
      <c r="D1208" t="s">
        <v>38</v>
      </c>
      <c r="G1208" t="s">
        <v>109</v>
      </c>
      <c r="H1208">
        <v>689</v>
      </c>
      <c r="I1208">
        <v>765</v>
      </c>
      <c r="J1208">
        <v>850</v>
      </c>
      <c r="K1208">
        <v>980</v>
      </c>
      <c r="L1208" t="s">
        <v>37</v>
      </c>
      <c r="Q1208" t="str">
        <f t="shared" si="37"/>
        <v>Sogeti Sverige ABB2.3 Förändringsledare</v>
      </c>
      <c r="R1208">
        <f ca="1">IFERROR(ROUNDUP(H1208*Admin!$AE$4,0),"FKU")</f>
        <v>764</v>
      </c>
      <c r="S1208">
        <f ca="1">IFERROR(ROUNDUP(I1208*Admin!$AE$4,0),"FKU")</f>
        <v>849</v>
      </c>
      <c r="T1208">
        <f ca="1">IFERROR(ROUNDUP(J1208*Admin!$AE$4,0),"FKU")</f>
        <v>943</v>
      </c>
      <c r="U1208">
        <f ca="1">IFERROR(ROUNDUP(K1208*Admin!$AE$4,0),"FKU")</f>
        <v>1087</v>
      </c>
      <c r="V1208" t="str">
        <f>IFERROR(ROUNDUP(L1208*Avropsmottagare!$G$4,0),"FKU")</f>
        <v>FKU</v>
      </c>
      <c r="W1208">
        <f t="shared" si="38"/>
        <v>0</v>
      </c>
    </row>
    <row r="1209" spans="1:23" x14ac:dyDescent="0.35">
      <c r="A1209" t="s">
        <v>63</v>
      </c>
      <c r="B1209" t="s">
        <v>64</v>
      </c>
      <c r="C1209" t="s">
        <v>2</v>
      </c>
      <c r="D1209" t="s">
        <v>38</v>
      </c>
      <c r="G1209" t="s">
        <v>110</v>
      </c>
      <c r="H1209">
        <v>689</v>
      </c>
      <c r="I1209">
        <v>765</v>
      </c>
      <c r="J1209">
        <v>850</v>
      </c>
      <c r="K1209">
        <v>980</v>
      </c>
      <c r="L1209" t="s">
        <v>37</v>
      </c>
      <c r="Q1209" t="str">
        <f t="shared" si="37"/>
        <v>Sogeti Sverige ABB2.4 IT-controller/Compliance manager</v>
      </c>
      <c r="R1209">
        <f ca="1">IFERROR(ROUNDUP(H1209*Admin!$AE$4,0),"FKU")</f>
        <v>764</v>
      </c>
      <c r="S1209">
        <f ca="1">IFERROR(ROUNDUP(I1209*Admin!$AE$4,0),"FKU")</f>
        <v>849</v>
      </c>
      <c r="T1209">
        <f ca="1">IFERROR(ROUNDUP(J1209*Admin!$AE$4,0),"FKU")</f>
        <v>943</v>
      </c>
      <c r="U1209">
        <f ca="1">IFERROR(ROUNDUP(K1209*Admin!$AE$4,0),"FKU")</f>
        <v>1087</v>
      </c>
      <c r="V1209" t="str">
        <f>IFERROR(ROUNDUP(L1209*Avropsmottagare!$G$4,0),"FKU")</f>
        <v>FKU</v>
      </c>
      <c r="W1209">
        <f t="shared" si="38"/>
        <v>0</v>
      </c>
    </row>
    <row r="1210" spans="1:23" x14ac:dyDescent="0.35">
      <c r="A1210" t="s">
        <v>63</v>
      </c>
      <c r="B1210" t="s">
        <v>64</v>
      </c>
      <c r="C1210" t="s">
        <v>2</v>
      </c>
      <c r="D1210" t="s">
        <v>39</v>
      </c>
      <c r="G1210" t="s">
        <v>111</v>
      </c>
      <c r="H1210">
        <v>697</v>
      </c>
      <c r="I1210">
        <v>774</v>
      </c>
      <c r="J1210">
        <v>860</v>
      </c>
      <c r="K1210">
        <v>950</v>
      </c>
      <c r="L1210" t="s">
        <v>37</v>
      </c>
      <c r="Q1210" t="str">
        <f t="shared" si="37"/>
        <v>Sogeti Sverige ABB3.1 Systemutvecklare/Systemintegratör</v>
      </c>
      <c r="R1210">
        <f ca="1">IFERROR(ROUNDUP(H1210*Admin!$AE$4,0),"FKU")</f>
        <v>773</v>
      </c>
      <c r="S1210">
        <f ca="1">IFERROR(ROUNDUP(I1210*Admin!$AE$4,0),"FKU")</f>
        <v>859</v>
      </c>
      <c r="T1210">
        <f ca="1">IFERROR(ROUNDUP(J1210*Admin!$AE$4,0),"FKU")</f>
        <v>954</v>
      </c>
      <c r="U1210">
        <f ca="1">IFERROR(ROUNDUP(K1210*Admin!$AE$4,0),"FKU")</f>
        <v>1054</v>
      </c>
      <c r="V1210" t="str">
        <f>IFERROR(ROUNDUP(L1210*Avropsmottagare!$G$4,0),"FKU")</f>
        <v>FKU</v>
      </c>
      <c r="W1210">
        <f t="shared" si="38"/>
        <v>0</v>
      </c>
    </row>
    <row r="1211" spans="1:23" x14ac:dyDescent="0.35">
      <c r="A1211" t="s">
        <v>63</v>
      </c>
      <c r="B1211" t="s">
        <v>64</v>
      </c>
      <c r="C1211" t="s">
        <v>2</v>
      </c>
      <c r="D1211" t="s">
        <v>39</v>
      </c>
      <c r="G1211" t="s">
        <v>112</v>
      </c>
      <c r="H1211">
        <v>697</v>
      </c>
      <c r="I1211">
        <v>774</v>
      </c>
      <c r="J1211">
        <v>860</v>
      </c>
      <c r="K1211">
        <v>950</v>
      </c>
      <c r="L1211" t="s">
        <v>37</v>
      </c>
      <c r="Q1211" t="str">
        <f t="shared" si="37"/>
        <v>Sogeti Sverige ABB3.2 Systemförvaltare</v>
      </c>
      <c r="R1211">
        <f ca="1">IFERROR(ROUNDUP(H1211*Admin!$AE$4,0),"FKU")</f>
        <v>773</v>
      </c>
      <c r="S1211">
        <f ca="1">IFERROR(ROUNDUP(I1211*Admin!$AE$4,0),"FKU")</f>
        <v>859</v>
      </c>
      <c r="T1211">
        <f ca="1">IFERROR(ROUNDUP(J1211*Admin!$AE$4,0),"FKU")</f>
        <v>954</v>
      </c>
      <c r="U1211">
        <f ca="1">IFERROR(ROUNDUP(K1211*Admin!$AE$4,0),"FKU")</f>
        <v>1054</v>
      </c>
      <c r="V1211" t="str">
        <f>IFERROR(ROUNDUP(L1211*Avropsmottagare!$G$4,0),"FKU")</f>
        <v>FKU</v>
      </c>
      <c r="W1211">
        <f t="shared" si="38"/>
        <v>0</v>
      </c>
    </row>
    <row r="1212" spans="1:23" x14ac:dyDescent="0.35">
      <c r="A1212" t="s">
        <v>63</v>
      </c>
      <c r="B1212" t="s">
        <v>64</v>
      </c>
      <c r="C1212" t="s">
        <v>2</v>
      </c>
      <c r="D1212" t="s">
        <v>39</v>
      </c>
      <c r="G1212" t="s">
        <v>12</v>
      </c>
      <c r="H1212">
        <v>697</v>
      </c>
      <c r="I1212">
        <v>774</v>
      </c>
      <c r="J1212">
        <v>860</v>
      </c>
      <c r="K1212">
        <v>950</v>
      </c>
      <c r="L1212" t="s">
        <v>37</v>
      </c>
      <c r="Q1212" t="str">
        <f t="shared" si="37"/>
        <v>Sogeti Sverige ABB3.3 Tekniker</v>
      </c>
      <c r="R1212">
        <f ca="1">IFERROR(ROUNDUP(H1212*Admin!$AE$4,0),"FKU")</f>
        <v>773</v>
      </c>
      <c r="S1212">
        <f ca="1">IFERROR(ROUNDUP(I1212*Admin!$AE$4,0),"FKU")</f>
        <v>859</v>
      </c>
      <c r="T1212">
        <f ca="1">IFERROR(ROUNDUP(J1212*Admin!$AE$4,0),"FKU")</f>
        <v>954</v>
      </c>
      <c r="U1212">
        <f ca="1">IFERROR(ROUNDUP(K1212*Admin!$AE$4,0),"FKU")</f>
        <v>1054</v>
      </c>
      <c r="V1212" t="str">
        <f>IFERROR(ROUNDUP(L1212*Avropsmottagare!$G$4,0),"FKU")</f>
        <v>FKU</v>
      </c>
      <c r="W1212">
        <f t="shared" si="38"/>
        <v>0</v>
      </c>
    </row>
    <row r="1213" spans="1:23" x14ac:dyDescent="0.35">
      <c r="A1213" t="s">
        <v>63</v>
      </c>
      <c r="B1213" t="s">
        <v>64</v>
      </c>
      <c r="C1213" t="s">
        <v>2</v>
      </c>
      <c r="D1213" t="s">
        <v>39</v>
      </c>
      <c r="G1213" t="s">
        <v>13</v>
      </c>
      <c r="H1213">
        <v>697</v>
      </c>
      <c r="I1213">
        <v>774</v>
      </c>
      <c r="J1213">
        <v>860</v>
      </c>
      <c r="K1213">
        <v>950</v>
      </c>
      <c r="L1213" t="s">
        <v>37</v>
      </c>
      <c r="Q1213" t="str">
        <f t="shared" si="37"/>
        <v>Sogeti Sverige ABB3.4 Testare</v>
      </c>
      <c r="R1213">
        <f ca="1">IFERROR(ROUNDUP(H1213*Admin!$AE$4,0),"FKU")</f>
        <v>773</v>
      </c>
      <c r="S1213">
        <f ca="1">IFERROR(ROUNDUP(I1213*Admin!$AE$4,0),"FKU")</f>
        <v>859</v>
      </c>
      <c r="T1213">
        <f ca="1">IFERROR(ROUNDUP(J1213*Admin!$AE$4,0),"FKU")</f>
        <v>954</v>
      </c>
      <c r="U1213">
        <f ca="1">IFERROR(ROUNDUP(K1213*Admin!$AE$4,0),"FKU")</f>
        <v>1054</v>
      </c>
      <c r="V1213" t="str">
        <f>IFERROR(ROUNDUP(L1213*Avropsmottagare!$G$4,0),"FKU")</f>
        <v>FKU</v>
      </c>
      <c r="W1213">
        <f t="shared" si="38"/>
        <v>0</v>
      </c>
    </row>
    <row r="1214" spans="1:23" x14ac:dyDescent="0.35">
      <c r="A1214" t="s">
        <v>63</v>
      </c>
      <c r="B1214" t="s">
        <v>64</v>
      </c>
      <c r="C1214" t="s">
        <v>2</v>
      </c>
      <c r="D1214" t="s">
        <v>113</v>
      </c>
      <c r="G1214" t="s">
        <v>40</v>
      </c>
      <c r="H1214">
        <v>697</v>
      </c>
      <c r="I1214">
        <v>774</v>
      </c>
      <c r="J1214">
        <v>860</v>
      </c>
      <c r="K1214">
        <v>980</v>
      </c>
      <c r="L1214" t="s">
        <v>37</v>
      </c>
      <c r="Q1214" t="str">
        <f t="shared" si="37"/>
        <v>Sogeti Sverige ABB4.1 Enterprisearkitekt</v>
      </c>
      <c r="R1214">
        <f ca="1">IFERROR(ROUNDUP(H1214*Admin!$AE$4,0),"FKU")</f>
        <v>773</v>
      </c>
      <c r="S1214">
        <f ca="1">IFERROR(ROUNDUP(I1214*Admin!$AE$4,0),"FKU")</f>
        <v>859</v>
      </c>
      <c r="T1214">
        <f ca="1">IFERROR(ROUNDUP(J1214*Admin!$AE$4,0),"FKU")</f>
        <v>954</v>
      </c>
      <c r="U1214">
        <f ca="1">IFERROR(ROUNDUP(K1214*Admin!$AE$4,0),"FKU")</f>
        <v>1087</v>
      </c>
      <c r="V1214" t="str">
        <f>IFERROR(ROUNDUP(L1214*Avropsmottagare!$G$4,0),"FKU")</f>
        <v>FKU</v>
      </c>
      <c r="W1214">
        <f t="shared" si="38"/>
        <v>0</v>
      </c>
    </row>
    <row r="1215" spans="1:23" x14ac:dyDescent="0.35">
      <c r="A1215" t="s">
        <v>63</v>
      </c>
      <c r="B1215" t="s">
        <v>64</v>
      </c>
      <c r="C1215" t="s">
        <v>2</v>
      </c>
      <c r="D1215" t="s">
        <v>113</v>
      </c>
      <c r="G1215" t="s">
        <v>41</v>
      </c>
      <c r="H1215">
        <v>697</v>
      </c>
      <c r="I1215">
        <v>774</v>
      </c>
      <c r="J1215">
        <v>860</v>
      </c>
      <c r="K1215">
        <v>980</v>
      </c>
      <c r="L1215" t="s">
        <v>37</v>
      </c>
      <c r="Q1215" t="str">
        <f t="shared" si="37"/>
        <v>Sogeti Sverige ABB4.2 Verksamhetsarkitekt</v>
      </c>
      <c r="R1215">
        <f ca="1">IFERROR(ROUNDUP(H1215*Admin!$AE$4,0),"FKU")</f>
        <v>773</v>
      </c>
      <c r="S1215">
        <f ca="1">IFERROR(ROUNDUP(I1215*Admin!$AE$4,0),"FKU")</f>
        <v>859</v>
      </c>
      <c r="T1215">
        <f ca="1">IFERROR(ROUNDUP(J1215*Admin!$AE$4,0),"FKU")</f>
        <v>954</v>
      </c>
      <c r="U1215">
        <f ca="1">IFERROR(ROUNDUP(K1215*Admin!$AE$4,0),"FKU")</f>
        <v>1087</v>
      </c>
      <c r="V1215" t="str">
        <f>IFERROR(ROUNDUP(L1215*Avropsmottagare!$G$4,0),"FKU")</f>
        <v>FKU</v>
      </c>
      <c r="W1215">
        <f t="shared" si="38"/>
        <v>0</v>
      </c>
    </row>
    <row r="1216" spans="1:23" x14ac:dyDescent="0.35">
      <c r="A1216" t="s">
        <v>63</v>
      </c>
      <c r="B1216" t="s">
        <v>64</v>
      </c>
      <c r="C1216" t="s">
        <v>2</v>
      </c>
      <c r="D1216" t="s">
        <v>113</v>
      </c>
      <c r="G1216" t="s">
        <v>42</v>
      </c>
      <c r="H1216">
        <v>697</v>
      </c>
      <c r="I1216">
        <v>774</v>
      </c>
      <c r="J1216">
        <v>860</v>
      </c>
      <c r="K1216">
        <v>980</v>
      </c>
      <c r="L1216" t="s">
        <v>37</v>
      </c>
      <c r="Q1216" t="str">
        <f t="shared" si="37"/>
        <v>Sogeti Sverige ABB4.3 Lösningsarkitekt</v>
      </c>
      <c r="R1216">
        <f ca="1">IFERROR(ROUNDUP(H1216*Admin!$AE$4,0),"FKU")</f>
        <v>773</v>
      </c>
      <c r="S1216">
        <f ca="1">IFERROR(ROUNDUP(I1216*Admin!$AE$4,0),"FKU")</f>
        <v>859</v>
      </c>
      <c r="T1216">
        <f ca="1">IFERROR(ROUNDUP(J1216*Admin!$AE$4,0),"FKU")</f>
        <v>954</v>
      </c>
      <c r="U1216">
        <f ca="1">IFERROR(ROUNDUP(K1216*Admin!$AE$4,0),"FKU")</f>
        <v>1087</v>
      </c>
      <c r="V1216" t="str">
        <f>IFERROR(ROUNDUP(L1216*Avropsmottagare!$G$4,0),"FKU")</f>
        <v>FKU</v>
      </c>
      <c r="W1216">
        <f t="shared" si="38"/>
        <v>0</v>
      </c>
    </row>
    <row r="1217" spans="1:23" x14ac:dyDescent="0.35">
      <c r="A1217" t="s">
        <v>63</v>
      </c>
      <c r="B1217" t="s">
        <v>64</v>
      </c>
      <c r="C1217" t="s">
        <v>2</v>
      </c>
      <c r="D1217" t="s">
        <v>113</v>
      </c>
      <c r="G1217" t="s">
        <v>43</v>
      </c>
      <c r="H1217">
        <v>697</v>
      </c>
      <c r="I1217">
        <v>774</v>
      </c>
      <c r="J1217">
        <v>860</v>
      </c>
      <c r="K1217">
        <v>980</v>
      </c>
      <c r="L1217" t="s">
        <v>37</v>
      </c>
      <c r="Q1217" t="str">
        <f t="shared" si="37"/>
        <v>Sogeti Sverige ABB4.4 Mjukvaruarkitekt</v>
      </c>
      <c r="R1217">
        <f ca="1">IFERROR(ROUNDUP(H1217*Admin!$AE$4,0),"FKU")</f>
        <v>773</v>
      </c>
      <c r="S1217">
        <f ca="1">IFERROR(ROUNDUP(I1217*Admin!$AE$4,0),"FKU")</f>
        <v>859</v>
      </c>
      <c r="T1217">
        <f ca="1">IFERROR(ROUNDUP(J1217*Admin!$AE$4,0),"FKU")</f>
        <v>954</v>
      </c>
      <c r="U1217">
        <f ca="1">IFERROR(ROUNDUP(K1217*Admin!$AE$4,0),"FKU")</f>
        <v>1087</v>
      </c>
      <c r="V1217" t="str">
        <f>IFERROR(ROUNDUP(L1217*Avropsmottagare!$G$4,0),"FKU")</f>
        <v>FKU</v>
      </c>
      <c r="W1217">
        <f t="shared" si="38"/>
        <v>0</v>
      </c>
    </row>
    <row r="1218" spans="1:23" x14ac:dyDescent="0.35">
      <c r="A1218" t="s">
        <v>63</v>
      </c>
      <c r="B1218" t="s">
        <v>64</v>
      </c>
      <c r="C1218" t="s">
        <v>2</v>
      </c>
      <c r="D1218" t="s">
        <v>113</v>
      </c>
      <c r="G1218" t="s">
        <v>44</v>
      </c>
      <c r="H1218">
        <v>697</v>
      </c>
      <c r="I1218">
        <v>774</v>
      </c>
      <c r="J1218">
        <v>860</v>
      </c>
      <c r="K1218">
        <v>980</v>
      </c>
      <c r="L1218" t="s">
        <v>37</v>
      </c>
      <c r="Q1218" t="str">
        <f t="shared" si="37"/>
        <v>Sogeti Sverige ABB4.5 Infrastrukturarkitekt</v>
      </c>
      <c r="R1218">
        <f ca="1">IFERROR(ROUNDUP(H1218*Admin!$AE$4,0),"FKU")</f>
        <v>773</v>
      </c>
      <c r="S1218">
        <f ca="1">IFERROR(ROUNDUP(I1218*Admin!$AE$4,0),"FKU")</f>
        <v>859</v>
      </c>
      <c r="T1218">
        <f ca="1">IFERROR(ROUNDUP(J1218*Admin!$AE$4,0),"FKU")</f>
        <v>954</v>
      </c>
      <c r="U1218">
        <f ca="1">IFERROR(ROUNDUP(K1218*Admin!$AE$4,0),"FKU")</f>
        <v>1087</v>
      </c>
      <c r="V1218" t="str">
        <f>IFERROR(ROUNDUP(L1218*Avropsmottagare!$G$4,0),"FKU")</f>
        <v>FKU</v>
      </c>
      <c r="W1218">
        <f t="shared" si="38"/>
        <v>0</v>
      </c>
    </row>
    <row r="1219" spans="1:23" x14ac:dyDescent="0.35">
      <c r="A1219" t="s">
        <v>63</v>
      </c>
      <c r="B1219" t="s">
        <v>64</v>
      </c>
      <c r="C1219" t="s">
        <v>2</v>
      </c>
      <c r="D1219" t="s">
        <v>114</v>
      </c>
      <c r="G1219" t="s">
        <v>14</v>
      </c>
      <c r="H1219">
        <v>418</v>
      </c>
      <c r="I1219">
        <v>464</v>
      </c>
      <c r="J1219">
        <v>515</v>
      </c>
      <c r="K1219">
        <v>735</v>
      </c>
      <c r="L1219" t="s">
        <v>37</v>
      </c>
      <c r="Q1219" t="str">
        <f t="shared" ref="Q1219:Q1282" si="39">$A1219&amp;$C1219&amp;$G1219</f>
        <v>Sogeti Sverige ABB5.1 Säkerhetsstrateg/Säkerhetsanalytiker</v>
      </c>
      <c r="R1219">
        <f ca="1">IFERROR(ROUNDUP(H1219*Admin!$AE$4,0),"FKU")</f>
        <v>464</v>
      </c>
      <c r="S1219">
        <f ca="1">IFERROR(ROUNDUP(I1219*Admin!$AE$4,0),"FKU")</f>
        <v>515</v>
      </c>
      <c r="T1219">
        <f ca="1">IFERROR(ROUNDUP(J1219*Admin!$AE$4,0),"FKU")</f>
        <v>571</v>
      </c>
      <c r="U1219">
        <f ca="1">IFERROR(ROUNDUP(K1219*Admin!$AE$4,0),"FKU")</f>
        <v>815</v>
      </c>
      <c r="V1219" t="str">
        <f>IFERROR(ROUNDUP(L1219*Avropsmottagare!$G$4,0),"FKU")</f>
        <v>FKU</v>
      </c>
      <c r="W1219">
        <f t="shared" ref="W1219:W1282" si="40">M1219/1000000</f>
        <v>0</v>
      </c>
    </row>
    <row r="1220" spans="1:23" x14ac:dyDescent="0.35">
      <c r="A1220" t="s">
        <v>63</v>
      </c>
      <c r="B1220" t="s">
        <v>64</v>
      </c>
      <c r="C1220" t="s">
        <v>2</v>
      </c>
      <c r="D1220" t="s">
        <v>114</v>
      </c>
      <c r="G1220" t="s">
        <v>115</v>
      </c>
      <c r="H1220">
        <v>418</v>
      </c>
      <c r="I1220">
        <v>464</v>
      </c>
      <c r="J1220">
        <v>515</v>
      </c>
      <c r="K1220">
        <v>735</v>
      </c>
      <c r="L1220" t="s">
        <v>37</v>
      </c>
      <c r="Q1220" t="str">
        <f t="shared" si="39"/>
        <v>Sogeti Sverige ABB5.2 Risk Manager</v>
      </c>
      <c r="R1220">
        <f ca="1">IFERROR(ROUNDUP(H1220*Admin!$AE$4,0),"FKU")</f>
        <v>464</v>
      </c>
      <c r="S1220">
        <f ca="1">IFERROR(ROUNDUP(I1220*Admin!$AE$4,0),"FKU")</f>
        <v>515</v>
      </c>
      <c r="T1220">
        <f ca="1">IFERROR(ROUNDUP(J1220*Admin!$AE$4,0),"FKU")</f>
        <v>571</v>
      </c>
      <c r="U1220">
        <f ca="1">IFERROR(ROUNDUP(K1220*Admin!$AE$4,0),"FKU")</f>
        <v>815</v>
      </c>
      <c r="V1220" t="str">
        <f>IFERROR(ROUNDUP(L1220*Avropsmottagare!$G$4,0),"FKU")</f>
        <v>FKU</v>
      </c>
      <c r="W1220">
        <f t="shared" si="40"/>
        <v>0</v>
      </c>
    </row>
    <row r="1221" spans="1:23" x14ac:dyDescent="0.35">
      <c r="A1221" t="s">
        <v>63</v>
      </c>
      <c r="B1221" t="s">
        <v>64</v>
      </c>
      <c r="C1221" t="s">
        <v>2</v>
      </c>
      <c r="D1221" t="s">
        <v>114</v>
      </c>
      <c r="G1221" t="s">
        <v>15</v>
      </c>
      <c r="H1221">
        <v>418</v>
      </c>
      <c r="I1221">
        <v>464</v>
      </c>
      <c r="J1221">
        <v>515</v>
      </c>
      <c r="K1221">
        <v>735</v>
      </c>
      <c r="L1221" t="s">
        <v>37</v>
      </c>
      <c r="Q1221" t="str">
        <f t="shared" si="39"/>
        <v>Sogeti Sverige ABB5.3 Säkerhetstekniker</v>
      </c>
      <c r="R1221">
        <f ca="1">IFERROR(ROUNDUP(H1221*Admin!$AE$4,0),"FKU")</f>
        <v>464</v>
      </c>
      <c r="S1221">
        <f ca="1">IFERROR(ROUNDUP(I1221*Admin!$AE$4,0),"FKU")</f>
        <v>515</v>
      </c>
      <c r="T1221">
        <f ca="1">IFERROR(ROUNDUP(J1221*Admin!$AE$4,0),"FKU")</f>
        <v>571</v>
      </c>
      <c r="U1221">
        <f ca="1">IFERROR(ROUNDUP(K1221*Admin!$AE$4,0),"FKU")</f>
        <v>815</v>
      </c>
      <c r="V1221" t="str">
        <f>IFERROR(ROUNDUP(L1221*Avropsmottagare!$G$4,0),"FKU")</f>
        <v>FKU</v>
      </c>
      <c r="W1221">
        <f t="shared" si="40"/>
        <v>0</v>
      </c>
    </row>
    <row r="1222" spans="1:23" x14ac:dyDescent="0.35">
      <c r="A1222" t="s">
        <v>63</v>
      </c>
      <c r="B1222" t="s">
        <v>64</v>
      </c>
      <c r="C1222" t="s">
        <v>2</v>
      </c>
      <c r="D1222" t="s">
        <v>116</v>
      </c>
      <c r="G1222" t="s">
        <v>45</v>
      </c>
      <c r="H1222">
        <v>418</v>
      </c>
      <c r="I1222">
        <v>464</v>
      </c>
      <c r="J1222">
        <v>515</v>
      </c>
      <c r="K1222">
        <v>735</v>
      </c>
      <c r="L1222" t="s">
        <v>37</v>
      </c>
      <c r="Q1222" t="str">
        <f t="shared" si="39"/>
        <v>Sogeti Sverige ABB6.1 Webbstrateg</v>
      </c>
      <c r="R1222">
        <f ca="1">IFERROR(ROUNDUP(H1222*Admin!$AE$4,0),"FKU")</f>
        <v>464</v>
      </c>
      <c r="S1222">
        <f ca="1">IFERROR(ROUNDUP(I1222*Admin!$AE$4,0),"FKU")</f>
        <v>515</v>
      </c>
      <c r="T1222">
        <f ca="1">IFERROR(ROUNDUP(J1222*Admin!$AE$4,0),"FKU")</f>
        <v>571</v>
      </c>
      <c r="U1222">
        <f ca="1">IFERROR(ROUNDUP(K1222*Admin!$AE$4,0),"FKU")</f>
        <v>815</v>
      </c>
      <c r="V1222" t="str">
        <f>IFERROR(ROUNDUP(L1222*Avropsmottagare!$G$4,0),"FKU")</f>
        <v>FKU</v>
      </c>
      <c r="W1222">
        <f t="shared" si="40"/>
        <v>0</v>
      </c>
    </row>
    <row r="1223" spans="1:23" x14ac:dyDescent="0.35">
      <c r="A1223" t="s">
        <v>63</v>
      </c>
      <c r="B1223" t="s">
        <v>64</v>
      </c>
      <c r="C1223" t="s">
        <v>2</v>
      </c>
      <c r="D1223" t="s">
        <v>116</v>
      </c>
      <c r="G1223" t="s">
        <v>117</v>
      </c>
      <c r="H1223">
        <v>418</v>
      </c>
      <c r="I1223">
        <v>464</v>
      </c>
      <c r="J1223">
        <v>515</v>
      </c>
      <c r="K1223">
        <v>735</v>
      </c>
      <c r="L1223" t="s">
        <v>37</v>
      </c>
      <c r="Q1223" t="str">
        <f t="shared" si="39"/>
        <v>Sogeti Sverige ABB6.2 Interaktionsdesigner/Tillgänglighetsexpert</v>
      </c>
      <c r="R1223">
        <f ca="1">IFERROR(ROUNDUP(H1223*Admin!$AE$4,0),"FKU")</f>
        <v>464</v>
      </c>
      <c r="S1223">
        <f ca="1">IFERROR(ROUNDUP(I1223*Admin!$AE$4,0),"FKU")</f>
        <v>515</v>
      </c>
      <c r="T1223">
        <f ca="1">IFERROR(ROUNDUP(J1223*Admin!$AE$4,0),"FKU")</f>
        <v>571</v>
      </c>
      <c r="U1223">
        <f ca="1">IFERROR(ROUNDUP(K1223*Admin!$AE$4,0),"FKU")</f>
        <v>815</v>
      </c>
      <c r="V1223" t="str">
        <f>IFERROR(ROUNDUP(L1223*Avropsmottagare!$G$4,0),"FKU")</f>
        <v>FKU</v>
      </c>
      <c r="W1223">
        <f t="shared" si="40"/>
        <v>0</v>
      </c>
    </row>
    <row r="1224" spans="1:23" x14ac:dyDescent="0.35">
      <c r="A1224" t="s">
        <v>63</v>
      </c>
      <c r="B1224" t="s">
        <v>64</v>
      </c>
      <c r="C1224" t="s">
        <v>2</v>
      </c>
      <c r="D1224" t="s">
        <v>116</v>
      </c>
      <c r="G1224" t="s">
        <v>16</v>
      </c>
      <c r="H1224">
        <v>418</v>
      </c>
      <c r="I1224">
        <v>464</v>
      </c>
      <c r="J1224">
        <v>515</v>
      </c>
      <c r="K1224">
        <v>735</v>
      </c>
      <c r="L1224" t="s">
        <v>37</v>
      </c>
      <c r="Q1224" t="str">
        <f t="shared" si="39"/>
        <v>Sogeti Sverige ABB6.3 Grafisk formgivare</v>
      </c>
      <c r="R1224">
        <f ca="1">IFERROR(ROUNDUP(H1224*Admin!$AE$4,0),"FKU")</f>
        <v>464</v>
      </c>
      <c r="S1224">
        <f ca="1">IFERROR(ROUNDUP(I1224*Admin!$AE$4,0),"FKU")</f>
        <v>515</v>
      </c>
      <c r="T1224">
        <f ca="1">IFERROR(ROUNDUP(J1224*Admin!$AE$4,0),"FKU")</f>
        <v>571</v>
      </c>
      <c r="U1224">
        <f ca="1">IFERROR(ROUNDUP(K1224*Admin!$AE$4,0),"FKU")</f>
        <v>815</v>
      </c>
      <c r="V1224" t="str">
        <f>IFERROR(ROUNDUP(L1224*Avropsmottagare!$G$4,0),"FKU")</f>
        <v>FKU</v>
      </c>
      <c r="W1224">
        <f t="shared" si="40"/>
        <v>0</v>
      </c>
    </row>
    <row r="1225" spans="1:23" x14ac:dyDescent="0.35">
      <c r="A1225" t="s">
        <v>63</v>
      </c>
      <c r="B1225" t="s">
        <v>64</v>
      </c>
      <c r="C1225" t="s">
        <v>2</v>
      </c>
      <c r="D1225" t="s">
        <v>46</v>
      </c>
      <c r="G1225" t="s">
        <v>47</v>
      </c>
      <c r="H1225">
        <v>14</v>
      </c>
      <c r="I1225">
        <v>15</v>
      </c>
      <c r="J1225">
        <v>21</v>
      </c>
      <c r="K1225">
        <v>30</v>
      </c>
      <c r="L1225" t="s">
        <v>37</v>
      </c>
      <c r="Q1225" t="str">
        <f t="shared" si="39"/>
        <v>Sogeti Sverige ABB7.1 Teknikstöd – på plats</v>
      </c>
      <c r="R1225">
        <f ca="1">IFERROR(ROUNDUP(H1225*Admin!$AE$4,0),"FKU")</f>
        <v>16</v>
      </c>
      <c r="S1225">
        <f ca="1">IFERROR(ROUNDUP(I1225*Admin!$AE$4,0),"FKU")</f>
        <v>17</v>
      </c>
      <c r="T1225">
        <f ca="1">IFERROR(ROUNDUP(J1225*Admin!$AE$4,0),"FKU")</f>
        <v>24</v>
      </c>
      <c r="U1225">
        <f ca="1">IFERROR(ROUNDUP(K1225*Admin!$AE$4,0),"FKU")</f>
        <v>34</v>
      </c>
      <c r="V1225" t="str">
        <f>IFERROR(ROUNDUP(L1225*Avropsmottagare!$G$4,0),"FKU")</f>
        <v>FKU</v>
      </c>
      <c r="W1225">
        <f t="shared" si="40"/>
        <v>0</v>
      </c>
    </row>
    <row r="1226" spans="1:23" x14ac:dyDescent="0.35">
      <c r="A1226" t="s">
        <v>63</v>
      </c>
      <c r="B1226" t="s">
        <v>64</v>
      </c>
      <c r="C1226" t="s">
        <v>3</v>
      </c>
      <c r="D1226" t="s">
        <v>36</v>
      </c>
      <c r="G1226" t="s">
        <v>9</v>
      </c>
      <c r="H1226">
        <v>418</v>
      </c>
      <c r="I1226">
        <v>464</v>
      </c>
      <c r="J1226">
        <v>515</v>
      </c>
      <c r="K1226">
        <v>735</v>
      </c>
      <c r="L1226" t="s">
        <v>37</v>
      </c>
      <c r="Q1226" t="str">
        <f t="shared" si="39"/>
        <v>Sogeti Sverige ABC1.1 IT- eller Digitaliseringsstrateg</v>
      </c>
      <c r="R1226">
        <f ca="1">IFERROR(ROUNDUP(H1226*Admin!$AE$4,0),"FKU")</f>
        <v>464</v>
      </c>
      <c r="S1226">
        <f ca="1">IFERROR(ROUNDUP(I1226*Admin!$AE$4,0),"FKU")</f>
        <v>515</v>
      </c>
      <c r="T1226">
        <f ca="1">IFERROR(ROUNDUP(J1226*Admin!$AE$4,0),"FKU")</f>
        <v>571</v>
      </c>
      <c r="U1226">
        <f ca="1">IFERROR(ROUNDUP(K1226*Admin!$AE$4,0),"FKU")</f>
        <v>815</v>
      </c>
      <c r="V1226" t="str">
        <f>IFERROR(ROUNDUP(L1226*Avropsmottagare!$G$4,0),"FKU")</f>
        <v>FKU</v>
      </c>
      <c r="W1226">
        <f t="shared" si="40"/>
        <v>0</v>
      </c>
    </row>
    <row r="1227" spans="1:23" x14ac:dyDescent="0.35">
      <c r="A1227" t="s">
        <v>63</v>
      </c>
      <c r="B1227" t="s">
        <v>64</v>
      </c>
      <c r="C1227" t="s">
        <v>3</v>
      </c>
      <c r="D1227" t="s">
        <v>36</v>
      </c>
      <c r="G1227" t="s">
        <v>106</v>
      </c>
      <c r="H1227">
        <v>418</v>
      </c>
      <c r="I1227">
        <v>464</v>
      </c>
      <c r="J1227">
        <v>515</v>
      </c>
      <c r="K1227">
        <v>735</v>
      </c>
      <c r="L1227" t="s">
        <v>37</v>
      </c>
      <c r="Q1227" t="str">
        <f t="shared" si="39"/>
        <v>Sogeti Sverige ABC1.2 Modelleringsledare/Kravanalytiker</v>
      </c>
      <c r="R1227">
        <f ca="1">IFERROR(ROUNDUP(H1227*Admin!$AE$4,0),"FKU")</f>
        <v>464</v>
      </c>
      <c r="S1227">
        <f ca="1">IFERROR(ROUNDUP(I1227*Admin!$AE$4,0),"FKU")</f>
        <v>515</v>
      </c>
      <c r="T1227">
        <f ca="1">IFERROR(ROUNDUP(J1227*Admin!$AE$4,0),"FKU")</f>
        <v>571</v>
      </c>
      <c r="U1227">
        <f ca="1">IFERROR(ROUNDUP(K1227*Admin!$AE$4,0),"FKU")</f>
        <v>815</v>
      </c>
      <c r="V1227" t="str">
        <f>IFERROR(ROUNDUP(L1227*Avropsmottagare!$G$4,0),"FKU")</f>
        <v>FKU</v>
      </c>
      <c r="W1227">
        <f t="shared" si="40"/>
        <v>0</v>
      </c>
    </row>
    <row r="1228" spans="1:23" x14ac:dyDescent="0.35">
      <c r="A1228" t="s">
        <v>63</v>
      </c>
      <c r="B1228" t="s">
        <v>64</v>
      </c>
      <c r="C1228" t="s">
        <v>3</v>
      </c>
      <c r="D1228" t="s">
        <v>36</v>
      </c>
      <c r="G1228" t="s">
        <v>107</v>
      </c>
      <c r="H1228">
        <v>418</v>
      </c>
      <c r="I1228">
        <v>464</v>
      </c>
      <c r="J1228">
        <v>515</v>
      </c>
      <c r="K1228">
        <v>735</v>
      </c>
      <c r="L1228" t="s">
        <v>37</v>
      </c>
      <c r="Q1228" t="str">
        <f t="shared" si="39"/>
        <v>Sogeti Sverige ABC1.3 Metodstöd</v>
      </c>
      <c r="R1228">
        <f ca="1">IFERROR(ROUNDUP(H1228*Admin!$AE$4,0),"FKU")</f>
        <v>464</v>
      </c>
      <c r="S1228">
        <f ca="1">IFERROR(ROUNDUP(I1228*Admin!$AE$4,0),"FKU")</f>
        <v>515</v>
      </c>
      <c r="T1228">
        <f ca="1">IFERROR(ROUNDUP(J1228*Admin!$AE$4,0),"FKU")</f>
        <v>571</v>
      </c>
      <c r="U1228">
        <f ca="1">IFERROR(ROUNDUP(K1228*Admin!$AE$4,0),"FKU")</f>
        <v>815</v>
      </c>
      <c r="V1228" t="str">
        <f>IFERROR(ROUNDUP(L1228*Avropsmottagare!$G$4,0),"FKU")</f>
        <v>FKU</v>
      </c>
      <c r="W1228">
        <f t="shared" si="40"/>
        <v>0</v>
      </c>
    </row>
    <row r="1229" spans="1:23" x14ac:dyDescent="0.35">
      <c r="A1229" t="s">
        <v>63</v>
      </c>
      <c r="B1229" t="s">
        <v>64</v>
      </c>
      <c r="C1229" t="s">
        <v>3</v>
      </c>
      <c r="D1229" t="s">
        <v>36</v>
      </c>
      <c r="G1229" t="s">
        <v>108</v>
      </c>
      <c r="H1229">
        <v>418</v>
      </c>
      <c r="I1229">
        <v>464</v>
      </c>
      <c r="J1229">
        <v>515</v>
      </c>
      <c r="K1229">
        <v>735</v>
      </c>
      <c r="L1229" t="s">
        <v>37</v>
      </c>
      <c r="Q1229" t="str">
        <f t="shared" si="39"/>
        <v>Sogeti Sverige ABC1.4 Hållbarhetsstrateg inom IT</v>
      </c>
      <c r="R1229">
        <f ca="1">IFERROR(ROUNDUP(H1229*Admin!$AE$4,0),"FKU")</f>
        <v>464</v>
      </c>
      <c r="S1229">
        <f ca="1">IFERROR(ROUNDUP(I1229*Admin!$AE$4,0),"FKU")</f>
        <v>515</v>
      </c>
      <c r="T1229">
        <f ca="1">IFERROR(ROUNDUP(J1229*Admin!$AE$4,0),"FKU")</f>
        <v>571</v>
      </c>
      <c r="U1229">
        <f ca="1">IFERROR(ROUNDUP(K1229*Admin!$AE$4,0),"FKU")</f>
        <v>815</v>
      </c>
      <c r="V1229" t="str">
        <f>IFERROR(ROUNDUP(L1229*Avropsmottagare!$G$4,0),"FKU")</f>
        <v>FKU</v>
      </c>
      <c r="W1229">
        <f t="shared" si="40"/>
        <v>0</v>
      </c>
    </row>
    <row r="1230" spans="1:23" x14ac:dyDescent="0.35">
      <c r="A1230" t="s">
        <v>63</v>
      </c>
      <c r="B1230" t="s">
        <v>64</v>
      </c>
      <c r="C1230" t="s">
        <v>3</v>
      </c>
      <c r="D1230" t="s">
        <v>38</v>
      </c>
      <c r="G1230" t="s">
        <v>10</v>
      </c>
      <c r="H1230">
        <v>689</v>
      </c>
      <c r="I1230">
        <v>765</v>
      </c>
      <c r="J1230">
        <v>850</v>
      </c>
      <c r="K1230">
        <v>980</v>
      </c>
      <c r="L1230" t="s">
        <v>37</v>
      </c>
      <c r="Q1230" t="str">
        <f t="shared" si="39"/>
        <v>Sogeti Sverige ABC2.1 Projektledare</v>
      </c>
      <c r="R1230">
        <f ca="1">IFERROR(ROUNDUP(H1230*Admin!$AE$4,0),"FKU")</f>
        <v>764</v>
      </c>
      <c r="S1230">
        <f ca="1">IFERROR(ROUNDUP(I1230*Admin!$AE$4,0),"FKU")</f>
        <v>849</v>
      </c>
      <c r="T1230">
        <f ca="1">IFERROR(ROUNDUP(J1230*Admin!$AE$4,0),"FKU")</f>
        <v>943</v>
      </c>
      <c r="U1230">
        <f ca="1">IFERROR(ROUNDUP(K1230*Admin!$AE$4,0),"FKU")</f>
        <v>1087</v>
      </c>
      <c r="V1230" t="str">
        <f>IFERROR(ROUNDUP(L1230*Avropsmottagare!$G$4,0),"FKU")</f>
        <v>FKU</v>
      </c>
      <c r="W1230">
        <f t="shared" si="40"/>
        <v>0</v>
      </c>
    </row>
    <row r="1231" spans="1:23" x14ac:dyDescent="0.35">
      <c r="A1231" t="s">
        <v>63</v>
      </c>
      <c r="B1231" t="s">
        <v>64</v>
      </c>
      <c r="C1231" t="s">
        <v>3</v>
      </c>
      <c r="D1231" t="s">
        <v>38</v>
      </c>
      <c r="G1231" t="s">
        <v>11</v>
      </c>
      <c r="H1231">
        <v>689</v>
      </c>
      <c r="I1231">
        <v>765</v>
      </c>
      <c r="J1231">
        <v>850</v>
      </c>
      <c r="K1231">
        <v>980</v>
      </c>
      <c r="L1231" t="s">
        <v>37</v>
      </c>
      <c r="Q1231" t="str">
        <f t="shared" si="39"/>
        <v>Sogeti Sverige ABC2.2 Teknisk projektledare</v>
      </c>
      <c r="R1231">
        <f ca="1">IFERROR(ROUNDUP(H1231*Admin!$AE$4,0),"FKU")</f>
        <v>764</v>
      </c>
      <c r="S1231">
        <f ca="1">IFERROR(ROUNDUP(I1231*Admin!$AE$4,0),"FKU")</f>
        <v>849</v>
      </c>
      <c r="T1231">
        <f ca="1">IFERROR(ROUNDUP(J1231*Admin!$AE$4,0),"FKU")</f>
        <v>943</v>
      </c>
      <c r="U1231">
        <f ca="1">IFERROR(ROUNDUP(K1231*Admin!$AE$4,0),"FKU")</f>
        <v>1087</v>
      </c>
      <c r="V1231" t="str">
        <f>IFERROR(ROUNDUP(L1231*Avropsmottagare!$G$4,0),"FKU")</f>
        <v>FKU</v>
      </c>
      <c r="W1231">
        <f t="shared" si="40"/>
        <v>0</v>
      </c>
    </row>
    <row r="1232" spans="1:23" x14ac:dyDescent="0.35">
      <c r="A1232" t="s">
        <v>63</v>
      </c>
      <c r="B1232" t="s">
        <v>64</v>
      </c>
      <c r="C1232" t="s">
        <v>3</v>
      </c>
      <c r="D1232" t="s">
        <v>38</v>
      </c>
      <c r="G1232" t="s">
        <v>109</v>
      </c>
      <c r="H1232">
        <v>689</v>
      </c>
      <c r="I1232">
        <v>765</v>
      </c>
      <c r="J1232">
        <v>850</v>
      </c>
      <c r="K1232">
        <v>980</v>
      </c>
      <c r="L1232" t="s">
        <v>37</v>
      </c>
      <c r="Q1232" t="str">
        <f t="shared" si="39"/>
        <v>Sogeti Sverige ABC2.3 Förändringsledare</v>
      </c>
      <c r="R1232">
        <f ca="1">IFERROR(ROUNDUP(H1232*Admin!$AE$4,0),"FKU")</f>
        <v>764</v>
      </c>
      <c r="S1232">
        <f ca="1">IFERROR(ROUNDUP(I1232*Admin!$AE$4,0),"FKU")</f>
        <v>849</v>
      </c>
      <c r="T1232">
        <f ca="1">IFERROR(ROUNDUP(J1232*Admin!$AE$4,0),"FKU")</f>
        <v>943</v>
      </c>
      <c r="U1232">
        <f ca="1">IFERROR(ROUNDUP(K1232*Admin!$AE$4,0),"FKU")</f>
        <v>1087</v>
      </c>
      <c r="V1232" t="str">
        <f>IFERROR(ROUNDUP(L1232*Avropsmottagare!$G$4,0),"FKU")</f>
        <v>FKU</v>
      </c>
      <c r="W1232">
        <f t="shared" si="40"/>
        <v>0</v>
      </c>
    </row>
    <row r="1233" spans="1:23" x14ac:dyDescent="0.35">
      <c r="A1233" t="s">
        <v>63</v>
      </c>
      <c r="B1233" t="s">
        <v>64</v>
      </c>
      <c r="C1233" t="s">
        <v>3</v>
      </c>
      <c r="D1233" t="s">
        <v>38</v>
      </c>
      <c r="G1233" t="s">
        <v>110</v>
      </c>
      <c r="H1233">
        <v>689</v>
      </c>
      <c r="I1233">
        <v>765</v>
      </c>
      <c r="J1233">
        <v>850</v>
      </c>
      <c r="K1233">
        <v>980</v>
      </c>
      <c r="L1233" t="s">
        <v>37</v>
      </c>
      <c r="Q1233" t="str">
        <f t="shared" si="39"/>
        <v>Sogeti Sverige ABC2.4 IT-controller/Compliance manager</v>
      </c>
      <c r="R1233">
        <f ca="1">IFERROR(ROUNDUP(H1233*Admin!$AE$4,0),"FKU")</f>
        <v>764</v>
      </c>
      <c r="S1233">
        <f ca="1">IFERROR(ROUNDUP(I1233*Admin!$AE$4,0),"FKU")</f>
        <v>849</v>
      </c>
      <c r="T1233">
        <f ca="1">IFERROR(ROUNDUP(J1233*Admin!$AE$4,0),"FKU")</f>
        <v>943</v>
      </c>
      <c r="U1233">
        <f ca="1">IFERROR(ROUNDUP(K1233*Admin!$AE$4,0),"FKU")</f>
        <v>1087</v>
      </c>
      <c r="V1233" t="str">
        <f>IFERROR(ROUNDUP(L1233*Avropsmottagare!$G$4,0),"FKU")</f>
        <v>FKU</v>
      </c>
      <c r="W1233">
        <f t="shared" si="40"/>
        <v>0</v>
      </c>
    </row>
    <row r="1234" spans="1:23" x14ac:dyDescent="0.35">
      <c r="A1234" t="s">
        <v>63</v>
      </c>
      <c r="B1234" t="s">
        <v>64</v>
      </c>
      <c r="C1234" t="s">
        <v>3</v>
      </c>
      <c r="D1234" t="s">
        <v>39</v>
      </c>
      <c r="G1234" t="s">
        <v>111</v>
      </c>
      <c r="H1234">
        <v>697</v>
      </c>
      <c r="I1234">
        <v>774</v>
      </c>
      <c r="J1234">
        <v>860</v>
      </c>
      <c r="K1234">
        <v>950</v>
      </c>
      <c r="L1234" t="s">
        <v>37</v>
      </c>
      <c r="Q1234" t="str">
        <f t="shared" si="39"/>
        <v>Sogeti Sverige ABC3.1 Systemutvecklare/Systemintegratör</v>
      </c>
      <c r="R1234">
        <f ca="1">IFERROR(ROUNDUP(H1234*Admin!$AE$4,0),"FKU")</f>
        <v>773</v>
      </c>
      <c r="S1234">
        <f ca="1">IFERROR(ROUNDUP(I1234*Admin!$AE$4,0),"FKU")</f>
        <v>859</v>
      </c>
      <c r="T1234">
        <f ca="1">IFERROR(ROUNDUP(J1234*Admin!$AE$4,0),"FKU")</f>
        <v>954</v>
      </c>
      <c r="U1234">
        <f ca="1">IFERROR(ROUNDUP(K1234*Admin!$AE$4,0),"FKU")</f>
        <v>1054</v>
      </c>
      <c r="V1234" t="str">
        <f>IFERROR(ROUNDUP(L1234*Avropsmottagare!$G$4,0),"FKU")</f>
        <v>FKU</v>
      </c>
      <c r="W1234">
        <f t="shared" si="40"/>
        <v>0</v>
      </c>
    </row>
    <row r="1235" spans="1:23" x14ac:dyDescent="0.35">
      <c r="A1235" t="s">
        <v>63</v>
      </c>
      <c r="B1235" t="s">
        <v>64</v>
      </c>
      <c r="C1235" t="s">
        <v>3</v>
      </c>
      <c r="D1235" t="s">
        <v>39</v>
      </c>
      <c r="G1235" t="s">
        <v>112</v>
      </c>
      <c r="H1235">
        <v>697</v>
      </c>
      <c r="I1235">
        <v>774</v>
      </c>
      <c r="J1235">
        <v>860</v>
      </c>
      <c r="K1235">
        <v>950</v>
      </c>
      <c r="L1235" t="s">
        <v>37</v>
      </c>
      <c r="Q1235" t="str">
        <f t="shared" si="39"/>
        <v>Sogeti Sverige ABC3.2 Systemförvaltare</v>
      </c>
      <c r="R1235">
        <f ca="1">IFERROR(ROUNDUP(H1235*Admin!$AE$4,0),"FKU")</f>
        <v>773</v>
      </c>
      <c r="S1235">
        <f ca="1">IFERROR(ROUNDUP(I1235*Admin!$AE$4,0),"FKU")</f>
        <v>859</v>
      </c>
      <c r="T1235">
        <f ca="1">IFERROR(ROUNDUP(J1235*Admin!$AE$4,0),"FKU")</f>
        <v>954</v>
      </c>
      <c r="U1235">
        <f ca="1">IFERROR(ROUNDUP(K1235*Admin!$AE$4,0),"FKU")</f>
        <v>1054</v>
      </c>
      <c r="V1235" t="str">
        <f>IFERROR(ROUNDUP(L1235*Avropsmottagare!$G$4,0),"FKU")</f>
        <v>FKU</v>
      </c>
      <c r="W1235">
        <f t="shared" si="40"/>
        <v>0</v>
      </c>
    </row>
    <row r="1236" spans="1:23" x14ac:dyDescent="0.35">
      <c r="A1236" t="s">
        <v>63</v>
      </c>
      <c r="B1236" t="s">
        <v>64</v>
      </c>
      <c r="C1236" t="s">
        <v>3</v>
      </c>
      <c r="D1236" t="s">
        <v>39</v>
      </c>
      <c r="G1236" t="s">
        <v>12</v>
      </c>
      <c r="H1236">
        <v>697</v>
      </c>
      <c r="I1236">
        <v>774</v>
      </c>
      <c r="J1236">
        <v>860</v>
      </c>
      <c r="K1236">
        <v>950</v>
      </c>
      <c r="L1236" t="s">
        <v>37</v>
      </c>
      <c r="Q1236" t="str">
        <f t="shared" si="39"/>
        <v>Sogeti Sverige ABC3.3 Tekniker</v>
      </c>
      <c r="R1236">
        <f ca="1">IFERROR(ROUNDUP(H1236*Admin!$AE$4,0),"FKU")</f>
        <v>773</v>
      </c>
      <c r="S1236">
        <f ca="1">IFERROR(ROUNDUP(I1236*Admin!$AE$4,0),"FKU")</f>
        <v>859</v>
      </c>
      <c r="T1236">
        <f ca="1">IFERROR(ROUNDUP(J1236*Admin!$AE$4,0),"FKU")</f>
        <v>954</v>
      </c>
      <c r="U1236">
        <f ca="1">IFERROR(ROUNDUP(K1236*Admin!$AE$4,0),"FKU")</f>
        <v>1054</v>
      </c>
      <c r="V1236" t="str">
        <f>IFERROR(ROUNDUP(L1236*Avropsmottagare!$G$4,0),"FKU")</f>
        <v>FKU</v>
      </c>
      <c r="W1236">
        <f t="shared" si="40"/>
        <v>0</v>
      </c>
    </row>
    <row r="1237" spans="1:23" x14ac:dyDescent="0.35">
      <c r="A1237" t="s">
        <v>63</v>
      </c>
      <c r="B1237" t="s">
        <v>64</v>
      </c>
      <c r="C1237" t="s">
        <v>3</v>
      </c>
      <c r="D1237" t="s">
        <v>39</v>
      </c>
      <c r="G1237" t="s">
        <v>13</v>
      </c>
      <c r="H1237">
        <v>697</v>
      </c>
      <c r="I1237">
        <v>774</v>
      </c>
      <c r="J1237">
        <v>860</v>
      </c>
      <c r="K1237">
        <v>950</v>
      </c>
      <c r="L1237" t="s">
        <v>37</v>
      </c>
      <c r="Q1237" t="str">
        <f t="shared" si="39"/>
        <v>Sogeti Sverige ABC3.4 Testare</v>
      </c>
      <c r="R1237">
        <f ca="1">IFERROR(ROUNDUP(H1237*Admin!$AE$4,0),"FKU")</f>
        <v>773</v>
      </c>
      <c r="S1237">
        <f ca="1">IFERROR(ROUNDUP(I1237*Admin!$AE$4,0),"FKU")</f>
        <v>859</v>
      </c>
      <c r="T1237">
        <f ca="1">IFERROR(ROUNDUP(J1237*Admin!$AE$4,0),"FKU")</f>
        <v>954</v>
      </c>
      <c r="U1237">
        <f ca="1">IFERROR(ROUNDUP(K1237*Admin!$AE$4,0),"FKU")</f>
        <v>1054</v>
      </c>
      <c r="V1237" t="str">
        <f>IFERROR(ROUNDUP(L1237*Avropsmottagare!$G$4,0),"FKU")</f>
        <v>FKU</v>
      </c>
      <c r="W1237">
        <f t="shared" si="40"/>
        <v>0</v>
      </c>
    </row>
    <row r="1238" spans="1:23" x14ac:dyDescent="0.35">
      <c r="A1238" t="s">
        <v>63</v>
      </c>
      <c r="B1238" t="s">
        <v>64</v>
      </c>
      <c r="C1238" t="s">
        <v>3</v>
      </c>
      <c r="D1238" t="s">
        <v>113</v>
      </c>
      <c r="G1238" t="s">
        <v>40</v>
      </c>
      <c r="H1238">
        <v>697</v>
      </c>
      <c r="I1238">
        <v>774</v>
      </c>
      <c r="J1238">
        <v>860</v>
      </c>
      <c r="K1238">
        <v>980</v>
      </c>
      <c r="L1238" t="s">
        <v>37</v>
      </c>
      <c r="Q1238" t="str">
        <f t="shared" si="39"/>
        <v>Sogeti Sverige ABC4.1 Enterprisearkitekt</v>
      </c>
      <c r="R1238">
        <f ca="1">IFERROR(ROUNDUP(H1238*Admin!$AE$4,0),"FKU")</f>
        <v>773</v>
      </c>
      <c r="S1238">
        <f ca="1">IFERROR(ROUNDUP(I1238*Admin!$AE$4,0),"FKU")</f>
        <v>859</v>
      </c>
      <c r="T1238">
        <f ca="1">IFERROR(ROUNDUP(J1238*Admin!$AE$4,0),"FKU")</f>
        <v>954</v>
      </c>
      <c r="U1238">
        <f ca="1">IFERROR(ROUNDUP(K1238*Admin!$AE$4,0),"FKU")</f>
        <v>1087</v>
      </c>
      <c r="V1238" t="str">
        <f>IFERROR(ROUNDUP(L1238*Avropsmottagare!$G$4,0),"FKU")</f>
        <v>FKU</v>
      </c>
      <c r="W1238">
        <f t="shared" si="40"/>
        <v>0</v>
      </c>
    </row>
    <row r="1239" spans="1:23" x14ac:dyDescent="0.35">
      <c r="A1239" t="s">
        <v>63</v>
      </c>
      <c r="B1239" t="s">
        <v>64</v>
      </c>
      <c r="C1239" t="s">
        <v>3</v>
      </c>
      <c r="D1239" t="s">
        <v>113</v>
      </c>
      <c r="G1239" t="s">
        <v>41</v>
      </c>
      <c r="H1239">
        <v>697</v>
      </c>
      <c r="I1239">
        <v>774</v>
      </c>
      <c r="J1239">
        <v>860</v>
      </c>
      <c r="K1239">
        <v>980</v>
      </c>
      <c r="L1239" t="s">
        <v>37</v>
      </c>
      <c r="Q1239" t="str">
        <f t="shared" si="39"/>
        <v>Sogeti Sverige ABC4.2 Verksamhetsarkitekt</v>
      </c>
      <c r="R1239">
        <f ca="1">IFERROR(ROUNDUP(H1239*Admin!$AE$4,0),"FKU")</f>
        <v>773</v>
      </c>
      <c r="S1239">
        <f ca="1">IFERROR(ROUNDUP(I1239*Admin!$AE$4,0),"FKU")</f>
        <v>859</v>
      </c>
      <c r="T1239">
        <f ca="1">IFERROR(ROUNDUP(J1239*Admin!$AE$4,0),"FKU")</f>
        <v>954</v>
      </c>
      <c r="U1239">
        <f ca="1">IFERROR(ROUNDUP(K1239*Admin!$AE$4,0),"FKU")</f>
        <v>1087</v>
      </c>
      <c r="V1239" t="str">
        <f>IFERROR(ROUNDUP(L1239*Avropsmottagare!$G$4,0),"FKU")</f>
        <v>FKU</v>
      </c>
      <c r="W1239">
        <f t="shared" si="40"/>
        <v>0</v>
      </c>
    </row>
    <row r="1240" spans="1:23" x14ac:dyDescent="0.35">
      <c r="A1240" t="s">
        <v>63</v>
      </c>
      <c r="B1240" t="s">
        <v>64</v>
      </c>
      <c r="C1240" t="s">
        <v>3</v>
      </c>
      <c r="D1240" t="s">
        <v>113</v>
      </c>
      <c r="G1240" t="s">
        <v>42</v>
      </c>
      <c r="H1240">
        <v>697</v>
      </c>
      <c r="I1240">
        <v>774</v>
      </c>
      <c r="J1240">
        <v>860</v>
      </c>
      <c r="K1240">
        <v>980</v>
      </c>
      <c r="L1240" t="s">
        <v>37</v>
      </c>
      <c r="Q1240" t="str">
        <f t="shared" si="39"/>
        <v>Sogeti Sverige ABC4.3 Lösningsarkitekt</v>
      </c>
      <c r="R1240">
        <f ca="1">IFERROR(ROUNDUP(H1240*Admin!$AE$4,0),"FKU")</f>
        <v>773</v>
      </c>
      <c r="S1240">
        <f ca="1">IFERROR(ROUNDUP(I1240*Admin!$AE$4,0),"FKU")</f>
        <v>859</v>
      </c>
      <c r="T1240">
        <f ca="1">IFERROR(ROUNDUP(J1240*Admin!$AE$4,0),"FKU")</f>
        <v>954</v>
      </c>
      <c r="U1240">
        <f ca="1">IFERROR(ROUNDUP(K1240*Admin!$AE$4,0),"FKU")</f>
        <v>1087</v>
      </c>
      <c r="V1240" t="str">
        <f>IFERROR(ROUNDUP(L1240*Avropsmottagare!$G$4,0),"FKU")</f>
        <v>FKU</v>
      </c>
      <c r="W1240">
        <f t="shared" si="40"/>
        <v>0</v>
      </c>
    </row>
    <row r="1241" spans="1:23" x14ac:dyDescent="0.35">
      <c r="A1241" t="s">
        <v>63</v>
      </c>
      <c r="B1241" t="s">
        <v>64</v>
      </c>
      <c r="C1241" t="s">
        <v>3</v>
      </c>
      <c r="D1241" t="s">
        <v>113</v>
      </c>
      <c r="G1241" t="s">
        <v>43</v>
      </c>
      <c r="H1241">
        <v>697</v>
      </c>
      <c r="I1241">
        <v>774</v>
      </c>
      <c r="J1241">
        <v>860</v>
      </c>
      <c r="K1241">
        <v>980</v>
      </c>
      <c r="L1241" t="s">
        <v>37</v>
      </c>
      <c r="Q1241" t="str">
        <f t="shared" si="39"/>
        <v>Sogeti Sverige ABC4.4 Mjukvaruarkitekt</v>
      </c>
      <c r="R1241">
        <f ca="1">IFERROR(ROUNDUP(H1241*Admin!$AE$4,0),"FKU")</f>
        <v>773</v>
      </c>
      <c r="S1241">
        <f ca="1">IFERROR(ROUNDUP(I1241*Admin!$AE$4,0),"FKU")</f>
        <v>859</v>
      </c>
      <c r="T1241">
        <f ca="1">IFERROR(ROUNDUP(J1241*Admin!$AE$4,0),"FKU")</f>
        <v>954</v>
      </c>
      <c r="U1241">
        <f ca="1">IFERROR(ROUNDUP(K1241*Admin!$AE$4,0),"FKU")</f>
        <v>1087</v>
      </c>
      <c r="V1241" t="str">
        <f>IFERROR(ROUNDUP(L1241*Avropsmottagare!$G$4,0),"FKU")</f>
        <v>FKU</v>
      </c>
      <c r="W1241">
        <f t="shared" si="40"/>
        <v>0</v>
      </c>
    </row>
    <row r="1242" spans="1:23" x14ac:dyDescent="0.35">
      <c r="A1242" t="s">
        <v>63</v>
      </c>
      <c r="B1242" t="s">
        <v>64</v>
      </c>
      <c r="C1242" t="s">
        <v>3</v>
      </c>
      <c r="D1242" t="s">
        <v>113</v>
      </c>
      <c r="G1242" t="s">
        <v>44</v>
      </c>
      <c r="H1242">
        <v>697</v>
      </c>
      <c r="I1242">
        <v>774</v>
      </c>
      <c r="J1242">
        <v>860</v>
      </c>
      <c r="K1242">
        <v>980</v>
      </c>
      <c r="L1242" t="s">
        <v>37</v>
      </c>
      <c r="Q1242" t="str">
        <f t="shared" si="39"/>
        <v>Sogeti Sverige ABC4.5 Infrastrukturarkitekt</v>
      </c>
      <c r="R1242">
        <f ca="1">IFERROR(ROUNDUP(H1242*Admin!$AE$4,0),"FKU")</f>
        <v>773</v>
      </c>
      <c r="S1242">
        <f ca="1">IFERROR(ROUNDUP(I1242*Admin!$AE$4,0),"FKU")</f>
        <v>859</v>
      </c>
      <c r="T1242">
        <f ca="1">IFERROR(ROUNDUP(J1242*Admin!$AE$4,0),"FKU")</f>
        <v>954</v>
      </c>
      <c r="U1242">
        <f ca="1">IFERROR(ROUNDUP(K1242*Admin!$AE$4,0),"FKU")</f>
        <v>1087</v>
      </c>
      <c r="V1242" t="str">
        <f>IFERROR(ROUNDUP(L1242*Avropsmottagare!$G$4,0),"FKU")</f>
        <v>FKU</v>
      </c>
      <c r="W1242">
        <f t="shared" si="40"/>
        <v>0</v>
      </c>
    </row>
    <row r="1243" spans="1:23" x14ac:dyDescent="0.35">
      <c r="A1243" t="s">
        <v>63</v>
      </c>
      <c r="B1243" t="s">
        <v>64</v>
      </c>
      <c r="C1243" t="s">
        <v>3</v>
      </c>
      <c r="D1243" t="s">
        <v>114</v>
      </c>
      <c r="G1243" t="s">
        <v>14</v>
      </c>
      <c r="H1243">
        <v>418</v>
      </c>
      <c r="I1243">
        <v>464</v>
      </c>
      <c r="J1243">
        <v>515</v>
      </c>
      <c r="K1243">
        <v>735</v>
      </c>
      <c r="L1243" t="s">
        <v>37</v>
      </c>
      <c r="Q1243" t="str">
        <f t="shared" si="39"/>
        <v>Sogeti Sverige ABC5.1 Säkerhetsstrateg/Säkerhetsanalytiker</v>
      </c>
      <c r="R1243">
        <f ca="1">IFERROR(ROUNDUP(H1243*Admin!$AE$4,0),"FKU")</f>
        <v>464</v>
      </c>
      <c r="S1243">
        <f ca="1">IFERROR(ROUNDUP(I1243*Admin!$AE$4,0),"FKU")</f>
        <v>515</v>
      </c>
      <c r="T1243">
        <f ca="1">IFERROR(ROUNDUP(J1243*Admin!$AE$4,0),"FKU")</f>
        <v>571</v>
      </c>
      <c r="U1243">
        <f ca="1">IFERROR(ROUNDUP(K1243*Admin!$AE$4,0),"FKU")</f>
        <v>815</v>
      </c>
      <c r="V1243" t="str">
        <f>IFERROR(ROUNDUP(L1243*Avropsmottagare!$G$4,0),"FKU")</f>
        <v>FKU</v>
      </c>
      <c r="W1243">
        <f t="shared" si="40"/>
        <v>0</v>
      </c>
    </row>
    <row r="1244" spans="1:23" x14ac:dyDescent="0.35">
      <c r="A1244" t="s">
        <v>63</v>
      </c>
      <c r="B1244" t="s">
        <v>64</v>
      </c>
      <c r="C1244" t="s">
        <v>3</v>
      </c>
      <c r="D1244" t="s">
        <v>114</v>
      </c>
      <c r="G1244" t="s">
        <v>115</v>
      </c>
      <c r="H1244">
        <v>418</v>
      </c>
      <c r="I1244">
        <v>464</v>
      </c>
      <c r="J1244">
        <v>515</v>
      </c>
      <c r="K1244">
        <v>735</v>
      </c>
      <c r="L1244" t="s">
        <v>37</v>
      </c>
      <c r="Q1244" t="str">
        <f t="shared" si="39"/>
        <v>Sogeti Sverige ABC5.2 Risk Manager</v>
      </c>
      <c r="R1244">
        <f ca="1">IFERROR(ROUNDUP(H1244*Admin!$AE$4,0),"FKU")</f>
        <v>464</v>
      </c>
      <c r="S1244">
        <f ca="1">IFERROR(ROUNDUP(I1244*Admin!$AE$4,0),"FKU")</f>
        <v>515</v>
      </c>
      <c r="T1244">
        <f ca="1">IFERROR(ROUNDUP(J1244*Admin!$AE$4,0),"FKU")</f>
        <v>571</v>
      </c>
      <c r="U1244">
        <f ca="1">IFERROR(ROUNDUP(K1244*Admin!$AE$4,0),"FKU")</f>
        <v>815</v>
      </c>
      <c r="V1244" t="str">
        <f>IFERROR(ROUNDUP(L1244*Avropsmottagare!$G$4,0),"FKU")</f>
        <v>FKU</v>
      </c>
      <c r="W1244">
        <f t="shared" si="40"/>
        <v>0</v>
      </c>
    </row>
    <row r="1245" spans="1:23" x14ac:dyDescent="0.35">
      <c r="A1245" t="s">
        <v>63</v>
      </c>
      <c r="B1245" t="s">
        <v>64</v>
      </c>
      <c r="C1245" t="s">
        <v>3</v>
      </c>
      <c r="D1245" t="s">
        <v>114</v>
      </c>
      <c r="G1245" t="s">
        <v>15</v>
      </c>
      <c r="H1245">
        <v>418</v>
      </c>
      <c r="I1245">
        <v>464</v>
      </c>
      <c r="J1245">
        <v>515</v>
      </c>
      <c r="K1245">
        <v>735</v>
      </c>
      <c r="L1245" t="s">
        <v>37</v>
      </c>
      <c r="Q1245" t="str">
        <f t="shared" si="39"/>
        <v>Sogeti Sverige ABC5.3 Säkerhetstekniker</v>
      </c>
      <c r="R1245">
        <f ca="1">IFERROR(ROUNDUP(H1245*Admin!$AE$4,0),"FKU")</f>
        <v>464</v>
      </c>
      <c r="S1245">
        <f ca="1">IFERROR(ROUNDUP(I1245*Admin!$AE$4,0),"FKU")</f>
        <v>515</v>
      </c>
      <c r="T1245">
        <f ca="1">IFERROR(ROUNDUP(J1245*Admin!$AE$4,0),"FKU")</f>
        <v>571</v>
      </c>
      <c r="U1245">
        <f ca="1">IFERROR(ROUNDUP(K1245*Admin!$AE$4,0),"FKU")</f>
        <v>815</v>
      </c>
      <c r="V1245" t="str">
        <f>IFERROR(ROUNDUP(L1245*Avropsmottagare!$G$4,0),"FKU")</f>
        <v>FKU</v>
      </c>
      <c r="W1245">
        <f t="shared" si="40"/>
        <v>0</v>
      </c>
    </row>
    <row r="1246" spans="1:23" x14ac:dyDescent="0.35">
      <c r="A1246" t="s">
        <v>63</v>
      </c>
      <c r="B1246" t="s">
        <v>64</v>
      </c>
      <c r="C1246" t="s">
        <v>3</v>
      </c>
      <c r="D1246" t="s">
        <v>116</v>
      </c>
      <c r="G1246" t="s">
        <v>45</v>
      </c>
      <c r="H1246">
        <v>418</v>
      </c>
      <c r="I1246">
        <v>464</v>
      </c>
      <c r="J1246">
        <v>515</v>
      </c>
      <c r="K1246">
        <v>735</v>
      </c>
      <c r="L1246" t="s">
        <v>37</v>
      </c>
      <c r="Q1246" t="str">
        <f t="shared" si="39"/>
        <v>Sogeti Sverige ABC6.1 Webbstrateg</v>
      </c>
      <c r="R1246">
        <f ca="1">IFERROR(ROUNDUP(H1246*Admin!$AE$4,0),"FKU")</f>
        <v>464</v>
      </c>
      <c r="S1246">
        <f ca="1">IFERROR(ROUNDUP(I1246*Admin!$AE$4,0),"FKU")</f>
        <v>515</v>
      </c>
      <c r="T1246">
        <f ca="1">IFERROR(ROUNDUP(J1246*Admin!$AE$4,0),"FKU")</f>
        <v>571</v>
      </c>
      <c r="U1246">
        <f ca="1">IFERROR(ROUNDUP(K1246*Admin!$AE$4,0),"FKU")</f>
        <v>815</v>
      </c>
      <c r="V1246" t="str">
        <f>IFERROR(ROUNDUP(L1246*Avropsmottagare!$G$4,0),"FKU")</f>
        <v>FKU</v>
      </c>
      <c r="W1246">
        <f t="shared" si="40"/>
        <v>0</v>
      </c>
    </row>
    <row r="1247" spans="1:23" x14ac:dyDescent="0.35">
      <c r="A1247" t="s">
        <v>63</v>
      </c>
      <c r="B1247" t="s">
        <v>64</v>
      </c>
      <c r="C1247" t="s">
        <v>3</v>
      </c>
      <c r="D1247" t="s">
        <v>116</v>
      </c>
      <c r="G1247" t="s">
        <v>117</v>
      </c>
      <c r="H1247">
        <v>418</v>
      </c>
      <c r="I1247">
        <v>464</v>
      </c>
      <c r="J1247">
        <v>515</v>
      </c>
      <c r="K1247">
        <v>735</v>
      </c>
      <c r="L1247" t="s">
        <v>37</v>
      </c>
      <c r="Q1247" t="str">
        <f t="shared" si="39"/>
        <v>Sogeti Sverige ABC6.2 Interaktionsdesigner/Tillgänglighetsexpert</v>
      </c>
      <c r="R1247">
        <f ca="1">IFERROR(ROUNDUP(H1247*Admin!$AE$4,0),"FKU")</f>
        <v>464</v>
      </c>
      <c r="S1247">
        <f ca="1">IFERROR(ROUNDUP(I1247*Admin!$AE$4,0),"FKU")</f>
        <v>515</v>
      </c>
      <c r="T1247">
        <f ca="1">IFERROR(ROUNDUP(J1247*Admin!$AE$4,0),"FKU")</f>
        <v>571</v>
      </c>
      <c r="U1247">
        <f ca="1">IFERROR(ROUNDUP(K1247*Admin!$AE$4,0),"FKU")</f>
        <v>815</v>
      </c>
      <c r="V1247" t="str">
        <f>IFERROR(ROUNDUP(L1247*Avropsmottagare!$G$4,0),"FKU")</f>
        <v>FKU</v>
      </c>
      <c r="W1247">
        <f t="shared" si="40"/>
        <v>0</v>
      </c>
    </row>
    <row r="1248" spans="1:23" x14ac:dyDescent="0.35">
      <c r="A1248" t="s">
        <v>63</v>
      </c>
      <c r="B1248" t="s">
        <v>64</v>
      </c>
      <c r="C1248" t="s">
        <v>3</v>
      </c>
      <c r="D1248" t="s">
        <v>116</v>
      </c>
      <c r="G1248" t="s">
        <v>16</v>
      </c>
      <c r="H1248">
        <v>418</v>
      </c>
      <c r="I1248">
        <v>464</v>
      </c>
      <c r="J1248">
        <v>515</v>
      </c>
      <c r="K1248">
        <v>735</v>
      </c>
      <c r="L1248" t="s">
        <v>37</v>
      </c>
      <c r="Q1248" t="str">
        <f t="shared" si="39"/>
        <v>Sogeti Sverige ABC6.3 Grafisk formgivare</v>
      </c>
      <c r="R1248">
        <f ca="1">IFERROR(ROUNDUP(H1248*Admin!$AE$4,0),"FKU")</f>
        <v>464</v>
      </c>
      <c r="S1248">
        <f ca="1">IFERROR(ROUNDUP(I1248*Admin!$AE$4,0),"FKU")</f>
        <v>515</v>
      </c>
      <c r="T1248">
        <f ca="1">IFERROR(ROUNDUP(J1248*Admin!$AE$4,0),"FKU")</f>
        <v>571</v>
      </c>
      <c r="U1248">
        <f ca="1">IFERROR(ROUNDUP(K1248*Admin!$AE$4,0),"FKU")</f>
        <v>815</v>
      </c>
      <c r="V1248" t="str">
        <f>IFERROR(ROUNDUP(L1248*Avropsmottagare!$G$4,0),"FKU")</f>
        <v>FKU</v>
      </c>
      <c r="W1248">
        <f t="shared" si="40"/>
        <v>0</v>
      </c>
    </row>
    <row r="1249" spans="1:23" x14ac:dyDescent="0.35">
      <c r="A1249" t="s">
        <v>63</v>
      </c>
      <c r="B1249" t="s">
        <v>64</v>
      </c>
      <c r="C1249" t="s">
        <v>3</v>
      </c>
      <c r="D1249" t="s">
        <v>46</v>
      </c>
      <c r="G1249" t="s">
        <v>47</v>
      </c>
      <c r="H1249">
        <v>14</v>
      </c>
      <c r="I1249">
        <v>15</v>
      </c>
      <c r="J1249">
        <v>21</v>
      </c>
      <c r="K1249">
        <v>30</v>
      </c>
      <c r="L1249" t="s">
        <v>37</v>
      </c>
      <c r="Q1249" t="str">
        <f t="shared" si="39"/>
        <v>Sogeti Sverige ABC7.1 Teknikstöd – på plats</v>
      </c>
      <c r="R1249">
        <f ca="1">IFERROR(ROUNDUP(H1249*Admin!$AE$4,0),"FKU")</f>
        <v>16</v>
      </c>
      <c r="S1249">
        <f ca="1">IFERROR(ROUNDUP(I1249*Admin!$AE$4,0),"FKU")</f>
        <v>17</v>
      </c>
      <c r="T1249">
        <f ca="1">IFERROR(ROUNDUP(J1249*Admin!$AE$4,0),"FKU")</f>
        <v>24</v>
      </c>
      <c r="U1249">
        <f ca="1">IFERROR(ROUNDUP(K1249*Admin!$AE$4,0),"FKU")</f>
        <v>34</v>
      </c>
      <c r="V1249" t="str">
        <f>IFERROR(ROUNDUP(L1249*Avropsmottagare!$G$4,0),"FKU")</f>
        <v>FKU</v>
      </c>
      <c r="W1249">
        <f t="shared" si="40"/>
        <v>0</v>
      </c>
    </row>
    <row r="1250" spans="1:23" x14ac:dyDescent="0.35">
      <c r="A1250" t="s">
        <v>63</v>
      </c>
      <c r="B1250" t="s">
        <v>64</v>
      </c>
      <c r="C1250" t="s">
        <v>5</v>
      </c>
      <c r="D1250" t="s">
        <v>36</v>
      </c>
      <c r="G1250" t="s">
        <v>9</v>
      </c>
      <c r="H1250">
        <v>418</v>
      </c>
      <c r="I1250">
        <v>464</v>
      </c>
      <c r="J1250">
        <v>515</v>
      </c>
      <c r="K1250">
        <v>735</v>
      </c>
      <c r="L1250" t="s">
        <v>37</v>
      </c>
      <c r="Q1250" t="str">
        <f t="shared" si="39"/>
        <v>Sogeti Sverige ABE1.1 IT- eller Digitaliseringsstrateg</v>
      </c>
      <c r="R1250">
        <f ca="1">IFERROR(ROUNDUP(H1250*Admin!$AE$4,0),"FKU")</f>
        <v>464</v>
      </c>
      <c r="S1250">
        <f ca="1">IFERROR(ROUNDUP(I1250*Admin!$AE$4,0),"FKU")</f>
        <v>515</v>
      </c>
      <c r="T1250">
        <f ca="1">IFERROR(ROUNDUP(J1250*Admin!$AE$4,0),"FKU")</f>
        <v>571</v>
      </c>
      <c r="U1250">
        <f ca="1">IFERROR(ROUNDUP(K1250*Admin!$AE$4,0),"FKU")</f>
        <v>815</v>
      </c>
      <c r="V1250" t="str">
        <f>IFERROR(ROUNDUP(L1250*Avropsmottagare!$G$4,0),"FKU")</f>
        <v>FKU</v>
      </c>
      <c r="W1250">
        <f t="shared" si="40"/>
        <v>0</v>
      </c>
    </row>
    <row r="1251" spans="1:23" x14ac:dyDescent="0.35">
      <c r="A1251" t="s">
        <v>63</v>
      </c>
      <c r="B1251" t="s">
        <v>64</v>
      </c>
      <c r="C1251" t="s">
        <v>5</v>
      </c>
      <c r="D1251" t="s">
        <v>36</v>
      </c>
      <c r="G1251" t="s">
        <v>106</v>
      </c>
      <c r="H1251">
        <v>418</v>
      </c>
      <c r="I1251">
        <v>464</v>
      </c>
      <c r="J1251">
        <v>515</v>
      </c>
      <c r="K1251">
        <v>735</v>
      </c>
      <c r="L1251" t="s">
        <v>37</v>
      </c>
      <c r="Q1251" t="str">
        <f t="shared" si="39"/>
        <v>Sogeti Sverige ABE1.2 Modelleringsledare/Kravanalytiker</v>
      </c>
      <c r="R1251">
        <f ca="1">IFERROR(ROUNDUP(H1251*Admin!$AE$4,0),"FKU")</f>
        <v>464</v>
      </c>
      <c r="S1251">
        <f ca="1">IFERROR(ROUNDUP(I1251*Admin!$AE$4,0),"FKU")</f>
        <v>515</v>
      </c>
      <c r="T1251">
        <f ca="1">IFERROR(ROUNDUP(J1251*Admin!$AE$4,0),"FKU")</f>
        <v>571</v>
      </c>
      <c r="U1251">
        <f ca="1">IFERROR(ROUNDUP(K1251*Admin!$AE$4,0),"FKU")</f>
        <v>815</v>
      </c>
      <c r="V1251" t="str">
        <f>IFERROR(ROUNDUP(L1251*Avropsmottagare!$G$4,0),"FKU")</f>
        <v>FKU</v>
      </c>
      <c r="W1251">
        <f t="shared" si="40"/>
        <v>0</v>
      </c>
    </row>
    <row r="1252" spans="1:23" x14ac:dyDescent="0.35">
      <c r="A1252" t="s">
        <v>63</v>
      </c>
      <c r="B1252" t="s">
        <v>64</v>
      </c>
      <c r="C1252" t="s">
        <v>5</v>
      </c>
      <c r="D1252" t="s">
        <v>36</v>
      </c>
      <c r="G1252" t="s">
        <v>107</v>
      </c>
      <c r="H1252">
        <v>418</v>
      </c>
      <c r="I1252">
        <v>464</v>
      </c>
      <c r="J1252">
        <v>515</v>
      </c>
      <c r="K1252">
        <v>735</v>
      </c>
      <c r="L1252" t="s">
        <v>37</v>
      </c>
      <c r="Q1252" t="str">
        <f t="shared" si="39"/>
        <v>Sogeti Sverige ABE1.3 Metodstöd</v>
      </c>
      <c r="R1252">
        <f ca="1">IFERROR(ROUNDUP(H1252*Admin!$AE$4,0),"FKU")</f>
        <v>464</v>
      </c>
      <c r="S1252">
        <f ca="1">IFERROR(ROUNDUP(I1252*Admin!$AE$4,0),"FKU")</f>
        <v>515</v>
      </c>
      <c r="T1252">
        <f ca="1">IFERROR(ROUNDUP(J1252*Admin!$AE$4,0),"FKU")</f>
        <v>571</v>
      </c>
      <c r="U1252">
        <f ca="1">IFERROR(ROUNDUP(K1252*Admin!$AE$4,0),"FKU")</f>
        <v>815</v>
      </c>
      <c r="V1252" t="str">
        <f>IFERROR(ROUNDUP(L1252*Avropsmottagare!$G$4,0),"FKU")</f>
        <v>FKU</v>
      </c>
      <c r="W1252">
        <f t="shared" si="40"/>
        <v>0</v>
      </c>
    </row>
    <row r="1253" spans="1:23" x14ac:dyDescent="0.35">
      <c r="A1253" t="s">
        <v>63</v>
      </c>
      <c r="B1253" t="s">
        <v>64</v>
      </c>
      <c r="C1253" t="s">
        <v>5</v>
      </c>
      <c r="D1253" t="s">
        <v>36</v>
      </c>
      <c r="G1253" t="s">
        <v>108</v>
      </c>
      <c r="H1253">
        <v>418</v>
      </c>
      <c r="I1253">
        <v>464</v>
      </c>
      <c r="J1253">
        <v>515</v>
      </c>
      <c r="K1253">
        <v>735</v>
      </c>
      <c r="L1253" t="s">
        <v>37</v>
      </c>
      <c r="Q1253" t="str">
        <f t="shared" si="39"/>
        <v>Sogeti Sverige ABE1.4 Hållbarhetsstrateg inom IT</v>
      </c>
      <c r="R1253">
        <f ca="1">IFERROR(ROUNDUP(H1253*Admin!$AE$4,0),"FKU")</f>
        <v>464</v>
      </c>
      <c r="S1253">
        <f ca="1">IFERROR(ROUNDUP(I1253*Admin!$AE$4,0),"FKU")</f>
        <v>515</v>
      </c>
      <c r="T1253">
        <f ca="1">IFERROR(ROUNDUP(J1253*Admin!$AE$4,0),"FKU")</f>
        <v>571</v>
      </c>
      <c r="U1253">
        <f ca="1">IFERROR(ROUNDUP(K1253*Admin!$AE$4,0),"FKU")</f>
        <v>815</v>
      </c>
      <c r="V1253" t="str">
        <f>IFERROR(ROUNDUP(L1253*Avropsmottagare!$G$4,0),"FKU")</f>
        <v>FKU</v>
      </c>
      <c r="W1253">
        <f t="shared" si="40"/>
        <v>0</v>
      </c>
    </row>
    <row r="1254" spans="1:23" x14ac:dyDescent="0.35">
      <c r="A1254" t="s">
        <v>63</v>
      </c>
      <c r="B1254" t="s">
        <v>64</v>
      </c>
      <c r="C1254" t="s">
        <v>5</v>
      </c>
      <c r="D1254" t="s">
        <v>38</v>
      </c>
      <c r="G1254" t="s">
        <v>10</v>
      </c>
      <c r="H1254">
        <v>689</v>
      </c>
      <c r="I1254">
        <v>765</v>
      </c>
      <c r="J1254">
        <v>850</v>
      </c>
      <c r="K1254">
        <v>980</v>
      </c>
      <c r="L1254" t="s">
        <v>37</v>
      </c>
      <c r="Q1254" t="str">
        <f t="shared" si="39"/>
        <v>Sogeti Sverige ABE2.1 Projektledare</v>
      </c>
      <c r="R1254">
        <f ca="1">IFERROR(ROUNDUP(H1254*Admin!$AE$4,0),"FKU")</f>
        <v>764</v>
      </c>
      <c r="S1254">
        <f ca="1">IFERROR(ROUNDUP(I1254*Admin!$AE$4,0),"FKU")</f>
        <v>849</v>
      </c>
      <c r="T1254">
        <f ca="1">IFERROR(ROUNDUP(J1254*Admin!$AE$4,0),"FKU")</f>
        <v>943</v>
      </c>
      <c r="U1254">
        <f ca="1">IFERROR(ROUNDUP(K1254*Admin!$AE$4,0),"FKU")</f>
        <v>1087</v>
      </c>
      <c r="V1254" t="str">
        <f>IFERROR(ROUNDUP(L1254*Avropsmottagare!$G$4,0),"FKU")</f>
        <v>FKU</v>
      </c>
      <c r="W1254">
        <f t="shared" si="40"/>
        <v>0</v>
      </c>
    </row>
    <row r="1255" spans="1:23" x14ac:dyDescent="0.35">
      <c r="A1255" t="s">
        <v>63</v>
      </c>
      <c r="B1255" t="s">
        <v>64</v>
      </c>
      <c r="C1255" t="s">
        <v>5</v>
      </c>
      <c r="D1255" t="s">
        <v>38</v>
      </c>
      <c r="G1255" t="s">
        <v>11</v>
      </c>
      <c r="H1255">
        <v>689</v>
      </c>
      <c r="I1255">
        <v>765</v>
      </c>
      <c r="J1255">
        <v>850</v>
      </c>
      <c r="K1255">
        <v>980</v>
      </c>
      <c r="L1255" t="s">
        <v>37</v>
      </c>
      <c r="Q1255" t="str">
        <f t="shared" si="39"/>
        <v>Sogeti Sverige ABE2.2 Teknisk projektledare</v>
      </c>
      <c r="R1255">
        <f ca="1">IFERROR(ROUNDUP(H1255*Admin!$AE$4,0),"FKU")</f>
        <v>764</v>
      </c>
      <c r="S1255">
        <f ca="1">IFERROR(ROUNDUP(I1255*Admin!$AE$4,0),"FKU")</f>
        <v>849</v>
      </c>
      <c r="T1255">
        <f ca="1">IFERROR(ROUNDUP(J1255*Admin!$AE$4,0),"FKU")</f>
        <v>943</v>
      </c>
      <c r="U1255">
        <f ca="1">IFERROR(ROUNDUP(K1255*Admin!$AE$4,0),"FKU")</f>
        <v>1087</v>
      </c>
      <c r="V1255" t="str">
        <f>IFERROR(ROUNDUP(L1255*Avropsmottagare!$G$4,0),"FKU")</f>
        <v>FKU</v>
      </c>
      <c r="W1255">
        <f t="shared" si="40"/>
        <v>0</v>
      </c>
    </row>
    <row r="1256" spans="1:23" x14ac:dyDescent="0.35">
      <c r="A1256" t="s">
        <v>63</v>
      </c>
      <c r="B1256" t="s">
        <v>64</v>
      </c>
      <c r="C1256" t="s">
        <v>5</v>
      </c>
      <c r="D1256" t="s">
        <v>38</v>
      </c>
      <c r="G1256" t="s">
        <v>109</v>
      </c>
      <c r="H1256">
        <v>689</v>
      </c>
      <c r="I1256">
        <v>765</v>
      </c>
      <c r="J1256">
        <v>850</v>
      </c>
      <c r="K1256">
        <v>980</v>
      </c>
      <c r="L1256" t="s">
        <v>37</v>
      </c>
      <c r="Q1256" t="str">
        <f t="shared" si="39"/>
        <v>Sogeti Sverige ABE2.3 Förändringsledare</v>
      </c>
      <c r="R1256">
        <f ca="1">IFERROR(ROUNDUP(H1256*Admin!$AE$4,0),"FKU")</f>
        <v>764</v>
      </c>
      <c r="S1256">
        <f ca="1">IFERROR(ROUNDUP(I1256*Admin!$AE$4,0),"FKU")</f>
        <v>849</v>
      </c>
      <c r="T1256">
        <f ca="1">IFERROR(ROUNDUP(J1256*Admin!$AE$4,0),"FKU")</f>
        <v>943</v>
      </c>
      <c r="U1256">
        <f ca="1">IFERROR(ROUNDUP(K1256*Admin!$AE$4,0),"FKU")</f>
        <v>1087</v>
      </c>
      <c r="V1256" t="str">
        <f>IFERROR(ROUNDUP(L1256*Avropsmottagare!$G$4,0),"FKU")</f>
        <v>FKU</v>
      </c>
      <c r="W1256">
        <f t="shared" si="40"/>
        <v>0</v>
      </c>
    </row>
    <row r="1257" spans="1:23" x14ac:dyDescent="0.35">
      <c r="A1257" t="s">
        <v>63</v>
      </c>
      <c r="B1257" t="s">
        <v>64</v>
      </c>
      <c r="C1257" t="s">
        <v>5</v>
      </c>
      <c r="D1257" t="s">
        <v>38</v>
      </c>
      <c r="G1257" t="s">
        <v>110</v>
      </c>
      <c r="H1257">
        <v>689</v>
      </c>
      <c r="I1257">
        <v>765</v>
      </c>
      <c r="J1257">
        <v>850</v>
      </c>
      <c r="K1257">
        <v>980</v>
      </c>
      <c r="L1257" t="s">
        <v>37</v>
      </c>
      <c r="Q1257" t="str">
        <f t="shared" si="39"/>
        <v>Sogeti Sverige ABE2.4 IT-controller/Compliance manager</v>
      </c>
      <c r="R1257">
        <f ca="1">IFERROR(ROUNDUP(H1257*Admin!$AE$4,0),"FKU")</f>
        <v>764</v>
      </c>
      <c r="S1257">
        <f ca="1">IFERROR(ROUNDUP(I1257*Admin!$AE$4,0),"FKU")</f>
        <v>849</v>
      </c>
      <c r="T1257">
        <f ca="1">IFERROR(ROUNDUP(J1257*Admin!$AE$4,0),"FKU")</f>
        <v>943</v>
      </c>
      <c r="U1257">
        <f ca="1">IFERROR(ROUNDUP(K1257*Admin!$AE$4,0),"FKU")</f>
        <v>1087</v>
      </c>
      <c r="V1257" t="str">
        <f>IFERROR(ROUNDUP(L1257*Avropsmottagare!$G$4,0),"FKU")</f>
        <v>FKU</v>
      </c>
      <c r="W1257">
        <f t="shared" si="40"/>
        <v>0</v>
      </c>
    </row>
    <row r="1258" spans="1:23" x14ac:dyDescent="0.35">
      <c r="A1258" t="s">
        <v>63</v>
      </c>
      <c r="B1258" t="s">
        <v>64</v>
      </c>
      <c r="C1258" t="s">
        <v>5</v>
      </c>
      <c r="D1258" t="s">
        <v>39</v>
      </c>
      <c r="G1258" t="s">
        <v>111</v>
      </c>
      <c r="H1258">
        <v>697</v>
      </c>
      <c r="I1258">
        <v>774</v>
      </c>
      <c r="J1258">
        <v>860</v>
      </c>
      <c r="K1258">
        <v>950</v>
      </c>
      <c r="L1258" t="s">
        <v>37</v>
      </c>
      <c r="Q1258" t="str">
        <f t="shared" si="39"/>
        <v>Sogeti Sverige ABE3.1 Systemutvecklare/Systemintegratör</v>
      </c>
      <c r="R1258">
        <f ca="1">IFERROR(ROUNDUP(H1258*Admin!$AE$4,0),"FKU")</f>
        <v>773</v>
      </c>
      <c r="S1258">
        <f ca="1">IFERROR(ROUNDUP(I1258*Admin!$AE$4,0),"FKU")</f>
        <v>859</v>
      </c>
      <c r="T1258">
        <f ca="1">IFERROR(ROUNDUP(J1258*Admin!$AE$4,0),"FKU")</f>
        <v>954</v>
      </c>
      <c r="U1258">
        <f ca="1">IFERROR(ROUNDUP(K1258*Admin!$AE$4,0),"FKU")</f>
        <v>1054</v>
      </c>
      <c r="V1258" t="str">
        <f>IFERROR(ROUNDUP(L1258*Avropsmottagare!$G$4,0),"FKU")</f>
        <v>FKU</v>
      </c>
      <c r="W1258">
        <f t="shared" si="40"/>
        <v>0</v>
      </c>
    </row>
    <row r="1259" spans="1:23" x14ac:dyDescent="0.35">
      <c r="A1259" t="s">
        <v>63</v>
      </c>
      <c r="B1259" t="s">
        <v>64</v>
      </c>
      <c r="C1259" t="s">
        <v>5</v>
      </c>
      <c r="D1259" t="s">
        <v>39</v>
      </c>
      <c r="G1259" t="s">
        <v>112</v>
      </c>
      <c r="H1259">
        <v>697</v>
      </c>
      <c r="I1259">
        <v>774</v>
      </c>
      <c r="J1259">
        <v>860</v>
      </c>
      <c r="K1259">
        <v>950</v>
      </c>
      <c r="L1259" t="s">
        <v>37</v>
      </c>
      <c r="Q1259" t="str">
        <f t="shared" si="39"/>
        <v>Sogeti Sverige ABE3.2 Systemförvaltare</v>
      </c>
      <c r="R1259">
        <f ca="1">IFERROR(ROUNDUP(H1259*Admin!$AE$4,0),"FKU")</f>
        <v>773</v>
      </c>
      <c r="S1259">
        <f ca="1">IFERROR(ROUNDUP(I1259*Admin!$AE$4,0),"FKU")</f>
        <v>859</v>
      </c>
      <c r="T1259">
        <f ca="1">IFERROR(ROUNDUP(J1259*Admin!$AE$4,0),"FKU")</f>
        <v>954</v>
      </c>
      <c r="U1259">
        <f ca="1">IFERROR(ROUNDUP(K1259*Admin!$AE$4,0),"FKU")</f>
        <v>1054</v>
      </c>
      <c r="V1259" t="str">
        <f>IFERROR(ROUNDUP(L1259*Avropsmottagare!$G$4,0),"FKU")</f>
        <v>FKU</v>
      </c>
      <c r="W1259">
        <f t="shared" si="40"/>
        <v>0</v>
      </c>
    </row>
    <row r="1260" spans="1:23" x14ac:dyDescent="0.35">
      <c r="A1260" t="s">
        <v>63</v>
      </c>
      <c r="B1260" t="s">
        <v>64</v>
      </c>
      <c r="C1260" t="s">
        <v>5</v>
      </c>
      <c r="D1260" t="s">
        <v>39</v>
      </c>
      <c r="G1260" t="s">
        <v>12</v>
      </c>
      <c r="H1260">
        <v>697</v>
      </c>
      <c r="I1260">
        <v>774</v>
      </c>
      <c r="J1260">
        <v>860</v>
      </c>
      <c r="K1260">
        <v>950</v>
      </c>
      <c r="L1260" t="s">
        <v>37</v>
      </c>
      <c r="Q1260" t="str">
        <f t="shared" si="39"/>
        <v>Sogeti Sverige ABE3.3 Tekniker</v>
      </c>
      <c r="R1260">
        <f ca="1">IFERROR(ROUNDUP(H1260*Admin!$AE$4,0),"FKU")</f>
        <v>773</v>
      </c>
      <c r="S1260">
        <f ca="1">IFERROR(ROUNDUP(I1260*Admin!$AE$4,0),"FKU")</f>
        <v>859</v>
      </c>
      <c r="T1260">
        <f ca="1">IFERROR(ROUNDUP(J1260*Admin!$AE$4,0),"FKU")</f>
        <v>954</v>
      </c>
      <c r="U1260">
        <f ca="1">IFERROR(ROUNDUP(K1260*Admin!$AE$4,0),"FKU")</f>
        <v>1054</v>
      </c>
      <c r="V1260" t="str">
        <f>IFERROR(ROUNDUP(L1260*Avropsmottagare!$G$4,0),"FKU")</f>
        <v>FKU</v>
      </c>
      <c r="W1260">
        <f t="shared" si="40"/>
        <v>0</v>
      </c>
    </row>
    <row r="1261" spans="1:23" x14ac:dyDescent="0.35">
      <c r="A1261" t="s">
        <v>63</v>
      </c>
      <c r="B1261" t="s">
        <v>64</v>
      </c>
      <c r="C1261" t="s">
        <v>5</v>
      </c>
      <c r="D1261" t="s">
        <v>39</v>
      </c>
      <c r="G1261" t="s">
        <v>13</v>
      </c>
      <c r="H1261">
        <v>697</v>
      </c>
      <c r="I1261">
        <v>774</v>
      </c>
      <c r="J1261">
        <v>860</v>
      </c>
      <c r="K1261">
        <v>950</v>
      </c>
      <c r="L1261" t="s">
        <v>37</v>
      </c>
      <c r="Q1261" t="str">
        <f t="shared" si="39"/>
        <v>Sogeti Sverige ABE3.4 Testare</v>
      </c>
      <c r="R1261">
        <f ca="1">IFERROR(ROUNDUP(H1261*Admin!$AE$4,0),"FKU")</f>
        <v>773</v>
      </c>
      <c r="S1261">
        <f ca="1">IFERROR(ROUNDUP(I1261*Admin!$AE$4,0),"FKU")</f>
        <v>859</v>
      </c>
      <c r="T1261">
        <f ca="1">IFERROR(ROUNDUP(J1261*Admin!$AE$4,0),"FKU")</f>
        <v>954</v>
      </c>
      <c r="U1261">
        <f ca="1">IFERROR(ROUNDUP(K1261*Admin!$AE$4,0),"FKU")</f>
        <v>1054</v>
      </c>
      <c r="V1261" t="str">
        <f>IFERROR(ROUNDUP(L1261*Avropsmottagare!$G$4,0),"FKU")</f>
        <v>FKU</v>
      </c>
      <c r="W1261">
        <f t="shared" si="40"/>
        <v>0</v>
      </c>
    </row>
    <row r="1262" spans="1:23" x14ac:dyDescent="0.35">
      <c r="A1262" t="s">
        <v>63</v>
      </c>
      <c r="B1262" t="s">
        <v>64</v>
      </c>
      <c r="C1262" t="s">
        <v>5</v>
      </c>
      <c r="D1262" t="s">
        <v>113</v>
      </c>
      <c r="G1262" t="s">
        <v>40</v>
      </c>
      <c r="H1262">
        <v>697</v>
      </c>
      <c r="I1262">
        <v>774</v>
      </c>
      <c r="J1262">
        <v>860</v>
      </c>
      <c r="K1262">
        <v>980</v>
      </c>
      <c r="L1262" t="s">
        <v>37</v>
      </c>
      <c r="Q1262" t="str">
        <f t="shared" si="39"/>
        <v>Sogeti Sverige ABE4.1 Enterprisearkitekt</v>
      </c>
      <c r="R1262">
        <f ca="1">IFERROR(ROUNDUP(H1262*Admin!$AE$4,0),"FKU")</f>
        <v>773</v>
      </c>
      <c r="S1262">
        <f ca="1">IFERROR(ROUNDUP(I1262*Admin!$AE$4,0),"FKU")</f>
        <v>859</v>
      </c>
      <c r="T1262">
        <f ca="1">IFERROR(ROUNDUP(J1262*Admin!$AE$4,0),"FKU")</f>
        <v>954</v>
      </c>
      <c r="U1262">
        <f ca="1">IFERROR(ROUNDUP(K1262*Admin!$AE$4,0),"FKU")</f>
        <v>1087</v>
      </c>
      <c r="V1262" t="str">
        <f>IFERROR(ROUNDUP(L1262*Avropsmottagare!$G$4,0),"FKU")</f>
        <v>FKU</v>
      </c>
      <c r="W1262">
        <f t="shared" si="40"/>
        <v>0</v>
      </c>
    </row>
    <row r="1263" spans="1:23" x14ac:dyDescent="0.35">
      <c r="A1263" t="s">
        <v>63</v>
      </c>
      <c r="B1263" t="s">
        <v>64</v>
      </c>
      <c r="C1263" t="s">
        <v>5</v>
      </c>
      <c r="D1263" t="s">
        <v>113</v>
      </c>
      <c r="G1263" t="s">
        <v>41</v>
      </c>
      <c r="H1263">
        <v>697</v>
      </c>
      <c r="I1263">
        <v>774</v>
      </c>
      <c r="J1263">
        <v>860</v>
      </c>
      <c r="K1263">
        <v>980</v>
      </c>
      <c r="L1263" t="s">
        <v>37</v>
      </c>
      <c r="Q1263" t="str">
        <f t="shared" si="39"/>
        <v>Sogeti Sverige ABE4.2 Verksamhetsarkitekt</v>
      </c>
      <c r="R1263">
        <f ca="1">IFERROR(ROUNDUP(H1263*Admin!$AE$4,0),"FKU")</f>
        <v>773</v>
      </c>
      <c r="S1263">
        <f ca="1">IFERROR(ROUNDUP(I1263*Admin!$AE$4,0),"FKU")</f>
        <v>859</v>
      </c>
      <c r="T1263">
        <f ca="1">IFERROR(ROUNDUP(J1263*Admin!$AE$4,0),"FKU")</f>
        <v>954</v>
      </c>
      <c r="U1263">
        <f ca="1">IFERROR(ROUNDUP(K1263*Admin!$AE$4,0),"FKU")</f>
        <v>1087</v>
      </c>
      <c r="V1263" t="str">
        <f>IFERROR(ROUNDUP(L1263*Avropsmottagare!$G$4,0),"FKU")</f>
        <v>FKU</v>
      </c>
      <c r="W1263">
        <f t="shared" si="40"/>
        <v>0</v>
      </c>
    </row>
    <row r="1264" spans="1:23" x14ac:dyDescent="0.35">
      <c r="A1264" t="s">
        <v>63</v>
      </c>
      <c r="B1264" t="s">
        <v>64</v>
      </c>
      <c r="C1264" t="s">
        <v>5</v>
      </c>
      <c r="D1264" t="s">
        <v>113</v>
      </c>
      <c r="G1264" t="s">
        <v>42</v>
      </c>
      <c r="H1264">
        <v>697</v>
      </c>
      <c r="I1264">
        <v>774</v>
      </c>
      <c r="J1264">
        <v>860</v>
      </c>
      <c r="K1264">
        <v>980</v>
      </c>
      <c r="L1264" t="s">
        <v>37</v>
      </c>
      <c r="Q1264" t="str">
        <f t="shared" si="39"/>
        <v>Sogeti Sverige ABE4.3 Lösningsarkitekt</v>
      </c>
      <c r="R1264">
        <f ca="1">IFERROR(ROUNDUP(H1264*Admin!$AE$4,0),"FKU")</f>
        <v>773</v>
      </c>
      <c r="S1264">
        <f ca="1">IFERROR(ROUNDUP(I1264*Admin!$AE$4,0),"FKU")</f>
        <v>859</v>
      </c>
      <c r="T1264">
        <f ca="1">IFERROR(ROUNDUP(J1264*Admin!$AE$4,0),"FKU")</f>
        <v>954</v>
      </c>
      <c r="U1264">
        <f ca="1">IFERROR(ROUNDUP(K1264*Admin!$AE$4,0),"FKU")</f>
        <v>1087</v>
      </c>
      <c r="V1264" t="str">
        <f>IFERROR(ROUNDUP(L1264*Avropsmottagare!$G$4,0),"FKU")</f>
        <v>FKU</v>
      </c>
      <c r="W1264">
        <f t="shared" si="40"/>
        <v>0</v>
      </c>
    </row>
    <row r="1265" spans="1:23" x14ac:dyDescent="0.35">
      <c r="A1265" t="s">
        <v>63</v>
      </c>
      <c r="B1265" t="s">
        <v>64</v>
      </c>
      <c r="C1265" t="s">
        <v>5</v>
      </c>
      <c r="D1265" t="s">
        <v>113</v>
      </c>
      <c r="G1265" t="s">
        <v>43</v>
      </c>
      <c r="H1265">
        <v>697</v>
      </c>
      <c r="I1265">
        <v>774</v>
      </c>
      <c r="J1265">
        <v>860</v>
      </c>
      <c r="K1265">
        <v>980</v>
      </c>
      <c r="L1265" t="s">
        <v>37</v>
      </c>
      <c r="Q1265" t="str">
        <f t="shared" si="39"/>
        <v>Sogeti Sverige ABE4.4 Mjukvaruarkitekt</v>
      </c>
      <c r="R1265">
        <f ca="1">IFERROR(ROUNDUP(H1265*Admin!$AE$4,0),"FKU")</f>
        <v>773</v>
      </c>
      <c r="S1265">
        <f ca="1">IFERROR(ROUNDUP(I1265*Admin!$AE$4,0),"FKU")</f>
        <v>859</v>
      </c>
      <c r="T1265">
        <f ca="1">IFERROR(ROUNDUP(J1265*Admin!$AE$4,0),"FKU")</f>
        <v>954</v>
      </c>
      <c r="U1265">
        <f ca="1">IFERROR(ROUNDUP(K1265*Admin!$AE$4,0),"FKU")</f>
        <v>1087</v>
      </c>
      <c r="V1265" t="str">
        <f>IFERROR(ROUNDUP(L1265*Avropsmottagare!$G$4,0),"FKU")</f>
        <v>FKU</v>
      </c>
      <c r="W1265">
        <f t="shared" si="40"/>
        <v>0</v>
      </c>
    </row>
    <row r="1266" spans="1:23" x14ac:dyDescent="0.35">
      <c r="A1266" t="s">
        <v>63</v>
      </c>
      <c r="B1266" t="s">
        <v>64</v>
      </c>
      <c r="C1266" t="s">
        <v>5</v>
      </c>
      <c r="D1266" t="s">
        <v>113</v>
      </c>
      <c r="G1266" t="s">
        <v>44</v>
      </c>
      <c r="H1266">
        <v>697</v>
      </c>
      <c r="I1266">
        <v>774</v>
      </c>
      <c r="J1266">
        <v>860</v>
      </c>
      <c r="K1266">
        <v>980</v>
      </c>
      <c r="L1266" t="s">
        <v>37</v>
      </c>
      <c r="Q1266" t="str">
        <f t="shared" si="39"/>
        <v>Sogeti Sverige ABE4.5 Infrastrukturarkitekt</v>
      </c>
      <c r="R1266">
        <f ca="1">IFERROR(ROUNDUP(H1266*Admin!$AE$4,0),"FKU")</f>
        <v>773</v>
      </c>
      <c r="S1266">
        <f ca="1">IFERROR(ROUNDUP(I1266*Admin!$AE$4,0),"FKU")</f>
        <v>859</v>
      </c>
      <c r="T1266">
        <f ca="1">IFERROR(ROUNDUP(J1266*Admin!$AE$4,0),"FKU")</f>
        <v>954</v>
      </c>
      <c r="U1266">
        <f ca="1">IFERROR(ROUNDUP(K1266*Admin!$AE$4,0),"FKU")</f>
        <v>1087</v>
      </c>
      <c r="V1266" t="str">
        <f>IFERROR(ROUNDUP(L1266*Avropsmottagare!$G$4,0),"FKU")</f>
        <v>FKU</v>
      </c>
      <c r="W1266">
        <f t="shared" si="40"/>
        <v>0</v>
      </c>
    </row>
    <row r="1267" spans="1:23" x14ac:dyDescent="0.35">
      <c r="A1267" t="s">
        <v>63</v>
      </c>
      <c r="B1267" t="s">
        <v>64</v>
      </c>
      <c r="C1267" t="s">
        <v>5</v>
      </c>
      <c r="D1267" t="s">
        <v>114</v>
      </c>
      <c r="G1267" t="s">
        <v>14</v>
      </c>
      <c r="H1267">
        <v>418</v>
      </c>
      <c r="I1267">
        <v>464</v>
      </c>
      <c r="J1267">
        <v>515</v>
      </c>
      <c r="K1267">
        <v>735</v>
      </c>
      <c r="L1267" t="s">
        <v>37</v>
      </c>
      <c r="Q1267" t="str">
        <f t="shared" si="39"/>
        <v>Sogeti Sverige ABE5.1 Säkerhetsstrateg/Säkerhetsanalytiker</v>
      </c>
      <c r="R1267">
        <f ca="1">IFERROR(ROUNDUP(H1267*Admin!$AE$4,0),"FKU")</f>
        <v>464</v>
      </c>
      <c r="S1267">
        <f ca="1">IFERROR(ROUNDUP(I1267*Admin!$AE$4,0),"FKU")</f>
        <v>515</v>
      </c>
      <c r="T1267">
        <f ca="1">IFERROR(ROUNDUP(J1267*Admin!$AE$4,0),"FKU")</f>
        <v>571</v>
      </c>
      <c r="U1267">
        <f ca="1">IFERROR(ROUNDUP(K1267*Admin!$AE$4,0),"FKU")</f>
        <v>815</v>
      </c>
      <c r="V1267" t="str">
        <f>IFERROR(ROUNDUP(L1267*Avropsmottagare!$G$4,0),"FKU")</f>
        <v>FKU</v>
      </c>
      <c r="W1267">
        <f t="shared" si="40"/>
        <v>0</v>
      </c>
    </row>
    <row r="1268" spans="1:23" x14ac:dyDescent="0.35">
      <c r="A1268" t="s">
        <v>63</v>
      </c>
      <c r="B1268" t="s">
        <v>64</v>
      </c>
      <c r="C1268" t="s">
        <v>5</v>
      </c>
      <c r="D1268" t="s">
        <v>114</v>
      </c>
      <c r="G1268" t="s">
        <v>115</v>
      </c>
      <c r="H1268">
        <v>418</v>
      </c>
      <c r="I1268">
        <v>464</v>
      </c>
      <c r="J1268">
        <v>515</v>
      </c>
      <c r="K1268">
        <v>735</v>
      </c>
      <c r="L1268" t="s">
        <v>37</v>
      </c>
      <c r="Q1268" t="str">
        <f t="shared" si="39"/>
        <v>Sogeti Sverige ABE5.2 Risk Manager</v>
      </c>
      <c r="R1268">
        <f ca="1">IFERROR(ROUNDUP(H1268*Admin!$AE$4,0),"FKU")</f>
        <v>464</v>
      </c>
      <c r="S1268">
        <f ca="1">IFERROR(ROUNDUP(I1268*Admin!$AE$4,0),"FKU")</f>
        <v>515</v>
      </c>
      <c r="T1268">
        <f ca="1">IFERROR(ROUNDUP(J1268*Admin!$AE$4,0),"FKU")</f>
        <v>571</v>
      </c>
      <c r="U1268">
        <f ca="1">IFERROR(ROUNDUP(K1268*Admin!$AE$4,0),"FKU")</f>
        <v>815</v>
      </c>
      <c r="V1268" t="str">
        <f>IFERROR(ROUNDUP(L1268*Avropsmottagare!$G$4,0),"FKU")</f>
        <v>FKU</v>
      </c>
      <c r="W1268">
        <f t="shared" si="40"/>
        <v>0</v>
      </c>
    </row>
    <row r="1269" spans="1:23" x14ac:dyDescent="0.35">
      <c r="A1269" t="s">
        <v>63</v>
      </c>
      <c r="B1269" t="s">
        <v>64</v>
      </c>
      <c r="C1269" t="s">
        <v>5</v>
      </c>
      <c r="D1269" t="s">
        <v>114</v>
      </c>
      <c r="G1269" t="s">
        <v>15</v>
      </c>
      <c r="H1269">
        <v>418</v>
      </c>
      <c r="I1269">
        <v>464</v>
      </c>
      <c r="J1269">
        <v>515</v>
      </c>
      <c r="K1269">
        <v>735</v>
      </c>
      <c r="L1269" t="s">
        <v>37</v>
      </c>
      <c r="Q1269" t="str">
        <f t="shared" si="39"/>
        <v>Sogeti Sverige ABE5.3 Säkerhetstekniker</v>
      </c>
      <c r="R1269">
        <f ca="1">IFERROR(ROUNDUP(H1269*Admin!$AE$4,0),"FKU")</f>
        <v>464</v>
      </c>
      <c r="S1269">
        <f ca="1">IFERROR(ROUNDUP(I1269*Admin!$AE$4,0),"FKU")</f>
        <v>515</v>
      </c>
      <c r="T1269">
        <f ca="1">IFERROR(ROUNDUP(J1269*Admin!$AE$4,0),"FKU")</f>
        <v>571</v>
      </c>
      <c r="U1269">
        <f ca="1">IFERROR(ROUNDUP(K1269*Admin!$AE$4,0),"FKU")</f>
        <v>815</v>
      </c>
      <c r="V1269" t="str">
        <f>IFERROR(ROUNDUP(L1269*Avropsmottagare!$G$4,0),"FKU")</f>
        <v>FKU</v>
      </c>
      <c r="W1269">
        <f t="shared" si="40"/>
        <v>0</v>
      </c>
    </row>
    <row r="1270" spans="1:23" x14ac:dyDescent="0.35">
      <c r="A1270" t="s">
        <v>63</v>
      </c>
      <c r="B1270" t="s">
        <v>64</v>
      </c>
      <c r="C1270" t="s">
        <v>5</v>
      </c>
      <c r="D1270" t="s">
        <v>116</v>
      </c>
      <c r="G1270" t="s">
        <v>45</v>
      </c>
      <c r="H1270">
        <v>418</v>
      </c>
      <c r="I1270">
        <v>464</v>
      </c>
      <c r="J1270">
        <v>515</v>
      </c>
      <c r="K1270">
        <v>735</v>
      </c>
      <c r="L1270" t="s">
        <v>37</v>
      </c>
      <c r="Q1270" t="str">
        <f t="shared" si="39"/>
        <v>Sogeti Sverige ABE6.1 Webbstrateg</v>
      </c>
      <c r="R1270">
        <f ca="1">IFERROR(ROUNDUP(H1270*Admin!$AE$4,0),"FKU")</f>
        <v>464</v>
      </c>
      <c r="S1270">
        <f ca="1">IFERROR(ROUNDUP(I1270*Admin!$AE$4,0),"FKU")</f>
        <v>515</v>
      </c>
      <c r="T1270">
        <f ca="1">IFERROR(ROUNDUP(J1270*Admin!$AE$4,0),"FKU")</f>
        <v>571</v>
      </c>
      <c r="U1270">
        <f ca="1">IFERROR(ROUNDUP(K1270*Admin!$AE$4,0),"FKU")</f>
        <v>815</v>
      </c>
      <c r="V1270" t="str">
        <f>IFERROR(ROUNDUP(L1270*Avropsmottagare!$G$4,0),"FKU")</f>
        <v>FKU</v>
      </c>
      <c r="W1270">
        <f t="shared" si="40"/>
        <v>0</v>
      </c>
    </row>
    <row r="1271" spans="1:23" x14ac:dyDescent="0.35">
      <c r="A1271" t="s">
        <v>63</v>
      </c>
      <c r="B1271" t="s">
        <v>64</v>
      </c>
      <c r="C1271" t="s">
        <v>5</v>
      </c>
      <c r="D1271" t="s">
        <v>116</v>
      </c>
      <c r="G1271" t="s">
        <v>117</v>
      </c>
      <c r="H1271">
        <v>418</v>
      </c>
      <c r="I1271">
        <v>464</v>
      </c>
      <c r="J1271">
        <v>515</v>
      </c>
      <c r="K1271">
        <v>735</v>
      </c>
      <c r="L1271" t="s">
        <v>37</v>
      </c>
      <c r="Q1271" t="str">
        <f t="shared" si="39"/>
        <v>Sogeti Sverige ABE6.2 Interaktionsdesigner/Tillgänglighetsexpert</v>
      </c>
      <c r="R1271">
        <f ca="1">IFERROR(ROUNDUP(H1271*Admin!$AE$4,0),"FKU")</f>
        <v>464</v>
      </c>
      <c r="S1271">
        <f ca="1">IFERROR(ROUNDUP(I1271*Admin!$AE$4,0),"FKU")</f>
        <v>515</v>
      </c>
      <c r="T1271">
        <f ca="1">IFERROR(ROUNDUP(J1271*Admin!$AE$4,0),"FKU")</f>
        <v>571</v>
      </c>
      <c r="U1271">
        <f ca="1">IFERROR(ROUNDUP(K1271*Admin!$AE$4,0),"FKU")</f>
        <v>815</v>
      </c>
      <c r="V1271" t="str">
        <f>IFERROR(ROUNDUP(L1271*Avropsmottagare!$G$4,0),"FKU")</f>
        <v>FKU</v>
      </c>
      <c r="W1271">
        <f t="shared" si="40"/>
        <v>0</v>
      </c>
    </row>
    <row r="1272" spans="1:23" x14ac:dyDescent="0.35">
      <c r="A1272" t="s">
        <v>63</v>
      </c>
      <c r="B1272" t="s">
        <v>64</v>
      </c>
      <c r="C1272" t="s">
        <v>5</v>
      </c>
      <c r="D1272" t="s">
        <v>116</v>
      </c>
      <c r="G1272" t="s">
        <v>16</v>
      </c>
      <c r="H1272">
        <v>418</v>
      </c>
      <c r="I1272">
        <v>464</v>
      </c>
      <c r="J1272">
        <v>515</v>
      </c>
      <c r="K1272">
        <v>735</v>
      </c>
      <c r="L1272" t="s">
        <v>37</v>
      </c>
      <c r="Q1272" t="str">
        <f t="shared" si="39"/>
        <v>Sogeti Sverige ABE6.3 Grafisk formgivare</v>
      </c>
      <c r="R1272">
        <f ca="1">IFERROR(ROUNDUP(H1272*Admin!$AE$4,0),"FKU")</f>
        <v>464</v>
      </c>
      <c r="S1272">
        <f ca="1">IFERROR(ROUNDUP(I1272*Admin!$AE$4,0),"FKU")</f>
        <v>515</v>
      </c>
      <c r="T1272">
        <f ca="1">IFERROR(ROUNDUP(J1272*Admin!$AE$4,0),"FKU")</f>
        <v>571</v>
      </c>
      <c r="U1272">
        <f ca="1">IFERROR(ROUNDUP(K1272*Admin!$AE$4,0),"FKU")</f>
        <v>815</v>
      </c>
      <c r="V1272" t="str">
        <f>IFERROR(ROUNDUP(L1272*Avropsmottagare!$G$4,0),"FKU")</f>
        <v>FKU</v>
      </c>
      <c r="W1272">
        <f t="shared" si="40"/>
        <v>0</v>
      </c>
    </row>
    <row r="1273" spans="1:23" x14ac:dyDescent="0.35">
      <c r="A1273" t="s">
        <v>63</v>
      </c>
      <c r="B1273" t="s">
        <v>64</v>
      </c>
      <c r="C1273" t="s">
        <v>5</v>
      </c>
      <c r="D1273" t="s">
        <v>46</v>
      </c>
      <c r="G1273" t="s">
        <v>47</v>
      </c>
      <c r="H1273">
        <v>14</v>
      </c>
      <c r="I1273">
        <v>15</v>
      </c>
      <c r="J1273">
        <v>21</v>
      </c>
      <c r="K1273">
        <v>30</v>
      </c>
      <c r="L1273" t="s">
        <v>37</v>
      </c>
      <c r="Q1273" t="str">
        <f t="shared" si="39"/>
        <v>Sogeti Sverige ABE7.1 Teknikstöd – på plats</v>
      </c>
      <c r="R1273">
        <f ca="1">IFERROR(ROUNDUP(H1273*Admin!$AE$4,0),"FKU")</f>
        <v>16</v>
      </c>
      <c r="S1273">
        <f ca="1">IFERROR(ROUNDUP(I1273*Admin!$AE$4,0),"FKU")</f>
        <v>17</v>
      </c>
      <c r="T1273">
        <f ca="1">IFERROR(ROUNDUP(J1273*Admin!$AE$4,0),"FKU")</f>
        <v>24</v>
      </c>
      <c r="U1273">
        <f ca="1">IFERROR(ROUNDUP(K1273*Admin!$AE$4,0),"FKU")</f>
        <v>34</v>
      </c>
      <c r="V1273" t="str">
        <f>IFERROR(ROUNDUP(L1273*Avropsmottagare!$G$4,0),"FKU")</f>
        <v>FKU</v>
      </c>
      <c r="W1273">
        <f t="shared" si="40"/>
        <v>0</v>
      </c>
    </row>
    <row r="1274" spans="1:23" x14ac:dyDescent="0.35">
      <c r="A1274" t="s">
        <v>63</v>
      </c>
      <c r="B1274" t="s">
        <v>64</v>
      </c>
      <c r="C1274" t="s">
        <v>6</v>
      </c>
      <c r="D1274" t="s">
        <v>36</v>
      </c>
      <c r="G1274" t="s">
        <v>9</v>
      </c>
      <c r="H1274">
        <v>418</v>
      </c>
      <c r="I1274">
        <v>464</v>
      </c>
      <c r="J1274">
        <v>515</v>
      </c>
      <c r="K1274">
        <v>735</v>
      </c>
      <c r="L1274" t="s">
        <v>37</v>
      </c>
      <c r="Q1274" t="str">
        <f t="shared" si="39"/>
        <v>Sogeti Sverige ABF1.1 IT- eller Digitaliseringsstrateg</v>
      </c>
      <c r="R1274">
        <f ca="1">IFERROR(ROUNDUP(H1274*Admin!$AE$4,0),"FKU")</f>
        <v>464</v>
      </c>
      <c r="S1274">
        <f ca="1">IFERROR(ROUNDUP(I1274*Admin!$AE$4,0),"FKU")</f>
        <v>515</v>
      </c>
      <c r="T1274">
        <f ca="1">IFERROR(ROUNDUP(J1274*Admin!$AE$4,0),"FKU")</f>
        <v>571</v>
      </c>
      <c r="U1274">
        <f ca="1">IFERROR(ROUNDUP(K1274*Admin!$AE$4,0),"FKU")</f>
        <v>815</v>
      </c>
      <c r="V1274" t="str">
        <f>IFERROR(ROUNDUP(L1274*Avropsmottagare!$G$4,0),"FKU")</f>
        <v>FKU</v>
      </c>
      <c r="W1274">
        <f t="shared" si="40"/>
        <v>0</v>
      </c>
    </row>
    <row r="1275" spans="1:23" x14ac:dyDescent="0.35">
      <c r="A1275" t="s">
        <v>63</v>
      </c>
      <c r="B1275" t="s">
        <v>64</v>
      </c>
      <c r="C1275" t="s">
        <v>6</v>
      </c>
      <c r="D1275" t="s">
        <v>36</v>
      </c>
      <c r="G1275" t="s">
        <v>106</v>
      </c>
      <c r="H1275">
        <v>418</v>
      </c>
      <c r="I1275">
        <v>464</v>
      </c>
      <c r="J1275">
        <v>515</v>
      </c>
      <c r="K1275">
        <v>735</v>
      </c>
      <c r="L1275" t="s">
        <v>37</v>
      </c>
      <c r="Q1275" t="str">
        <f t="shared" si="39"/>
        <v>Sogeti Sverige ABF1.2 Modelleringsledare/Kravanalytiker</v>
      </c>
      <c r="R1275">
        <f ca="1">IFERROR(ROUNDUP(H1275*Admin!$AE$4,0),"FKU")</f>
        <v>464</v>
      </c>
      <c r="S1275">
        <f ca="1">IFERROR(ROUNDUP(I1275*Admin!$AE$4,0),"FKU")</f>
        <v>515</v>
      </c>
      <c r="T1275">
        <f ca="1">IFERROR(ROUNDUP(J1275*Admin!$AE$4,0),"FKU")</f>
        <v>571</v>
      </c>
      <c r="U1275">
        <f ca="1">IFERROR(ROUNDUP(K1275*Admin!$AE$4,0),"FKU")</f>
        <v>815</v>
      </c>
      <c r="V1275" t="str">
        <f>IFERROR(ROUNDUP(L1275*Avropsmottagare!$G$4,0),"FKU")</f>
        <v>FKU</v>
      </c>
      <c r="W1275">
        <f t="shared" si="40"/>
        <v>0</v>
      </c>
    </row>
    <row r="1276" spans="1:23" x14ac:dyDescent="0.35">
      <c r="A1276" t="s">
        <v>63</v>
      </c>
      <c r="B1276" t="s">
        <v>64</v>
      </c>
      <c r="C1276" t="s">
        <v>6</v>
      </c>
      <c r="D1276" t="s">
        <v>36</v>
      </c>
      <c r="G1276" t="s">
        <v>107</v>
      </c>
      <c r="H1276">
        <v>418</v>
      </c>
      <c r="I1276">
        <v>464</v>
      </c>
      <c r="J1276">
        <v>515</v>
      </c>
      <c r="K1276">
        <v>735</v>
      </c>
      <c r="L1276" t="s">
        <v>37</v>
      </c>
      <c r="Q1276" t="str">
        <f t="shared" si="39"/>
        <v>Sogeti Sverige ABF1.3 Metodstöd</v>
      </c>
      <c r="R1276">
        <f ca="1">IFERROR(ROUNDUP(H1276*Admin!$AE$4,0),"FKU")</f>
        <v>464</v>
      </c>
      <c r="S1276">
        <f ca="1">IFERROR(ROUNDUP(I1276*Admin!$AE$4,0),"FKU")</f>
        <v>515</v>
      </c>
      <c r="T1276">
        <f ca="1">IFERROR(ROUNDUP(J1276*Admin!$AE$4,0),"FKU")</f>
        <v>571</v>
      </c>
      <c r="U1276">
        <f ca="1">IFERROR(ROUNDUP(K1276*Admin!$AE$4,0),"FKU")</f>
        <v>815</v>
      </c>
      <c r="V1276" t="str">
        <f>IFERROR(ROUNDUP(L1276*Avropsmottagare!$G$4,0),"FKU")</f>
        <v>FKU</v>
      </c>
      <c r="W1276">
        <f t="shared" si="40"/>
        <v>0</v>
      </c>
    </row>
    <row r="1277" spans="1:23" x14ac:dyDescent="0.35">
      <c r="A1277" t="s">
        <v>63</v>
      </c>
      <c r="B1277" t="s">
        <v>64</v>
      </c>
      <c r="C1277" t="s">
        <v>6</v>
      </c>
      <c r="D1277" t="s">
        <v>36</v>
      </c>
      <c r="G1277" t="s">
        <v>108</v>
      </c>
      <c r="H1277">
        <v>418</v>
      </c>
      <c r="I1277">
        <v>464</v>
      </c>
      <c r="J1277">
        <v>515</v>
      </c>
      <c r="K1277">
        <v>735</v>
      </c>
      <c r="L1277" t="s">
        <v>37</v>
      </c>
      <c r="Q1277" t="str">
        <f t="shared" si="39"/>
        <v>Sogeti Sverige ABF1.4 Hållbarhetsstrateg inom IT</v>
      </c>
      <c r="R1277">
        <f ca="1">IFERROR(ROUNDUP(H1277*Admin!$AE$4,0),"FKU")</f>
        <v>464</v>
      </c>
      <c r="S1277">
        <f ca="1">IFERROR(ROUNDUP(I1277*Admin!$AE$4,0),"FKU")</f>
        <v>515</v>
      </c>
      <c r="T1277">
        <f ca="1">IFERROR(ROUNDUP(J1277*Admin!$AE$4,0),"FKU")</f>
        <v>571</v>
      </c>
      <c r="U1277">
        <f ca="1">IFERROR(ROUNDUP(K1277*Admin!$AE$4,0),"FKU")</f>
        <v>815</v>
      </c>
      <c r="V1277" t="str">
        <f>IFERROR(ROUNDUP(L1277*Avropsmottagare!$G$4,0),"FKU")</f>
        <v>FKU</v>
      </c>
      <c r="W1277">
        <f t="shared" si="40"/>
        <v>0</v>
      </c>
    </row>
    <row r="1278" spans="1:23" x14ac:dyDescent="0.35">
      <c r="A1278" t="s">
        <v>63</v>
      </c>
      <c r="B1278" t="s">
        <v>64</v>
      </c>
      <c r="C1278" t="s">
        <v>6</v>
      </c>
      <c r="D1278" t="s">
        <v>38</v>
      </c>
      <c r="G1278" t="s">
        <v>10</v>
      </c>
      <c r="H1278">
        <v>689</v>
      </c>
      <c r="I1278">
        <v>765</v>
      </c>
      <c r="J1278">
        <v>850</v>
      </c>
      <c r="K1278">
        <v>980</v>
      </c>
      <c r="L1278" t="s">
        <v>37</v>
      </c>
      <c r="Q1278" t="str">
        <f t="shared" si="39"/>
        <v>Sogeti Sverige ABF2.1 Projektledare</v>
      </c>
      <c r="R1278">
        <f ca="1">IFERROR(ROUNDUP(H1278*Admin!$AE$4,0),"FKU")</f>
        <v>764</v>
      </c>
      <c r="S1278">
        <f ca="1">IFERROR(ROUNDUP(I1278*Admin!$AE$4,0),"FKU")</f>
        <v>849</v>
      </c>
      <c r="T1278">
        <f ca="1">IFERROR(ROUNDUP(J1278*Admin!$AE$4,0),"FKU")</f>
        <v>943</v>
      </c>
      <c r="U1278">
        <f ca="1">IFERROR(ROUNDUP(K1278*Admin!$AE$4,0),"FKU")</f>
        <v>1087</v>
      </c>
      <c r="V1278" t="str">
        <f>IFERROR(ROUNDUP(L1278*Avropsmottagare!$G$4,0),"FKU")</f>
        <v>FKU</v>
      </c>
      <c r="W1278">
        <f t="shared" si="40"/>
        <v>0</v>
      </c>
    </row>
    <row r="1279" spans="1:23" x14ac:dyDescent="0.35">
      <c r="A1279" t="s">
        <v>63</v>
      </c>
      <c r="B1279" t="s">
        <v>64</v>
      </c>
      <c r="C1279" t="s">
        <v>6</v>
      </c>
      <c r="D1279" t="s">
        <v>38</v>
      </c>
      <c r="G1279" t="s">
        <v>11</v>
      </c>
      <c r="H1279">
        <v>689</v>
      </c>
      <c r="I1279">
        <v>765</v>
      </c>
      <c r="J1279">
        <v>850</v>
      </c>
      <c r="K1279">
        <v>980</v>
      </c>
      <c r="L1279" t="s">
        <v>37</v>
      </c>
      <c r="Q1279" t="str">
        <f t="shared" si="39"/>
        <v>Sogeti Sverige ABF2.2 Teknisk projektledare</v>
      </c>
      <c r="R1279">
        <f ca="1">IFERROR(ROUNDUP(H1279*Admin!$AE$4,0),"FKU")</f>
        <v>764</v>
      </c>
      <c r="S1279">
        <f ca="1">IFERROR(ROUNDUP(I1279*Admin!$AE$4,0),"FKU")</f>
        <v>849</v>
      </c>
      <c r="T1279">
        <f ca="1">IFERROR(ROUNDUP(J1279*Admin!$AE$4,0),"FKU")</f>
        <v>943</v>
      </c>
      <c r="U1279">
        <f ca="1">IFERROR(ROUNDUP(K1279*Admin!$AE$4,0),"FKU")</f>
        <v>1087</v>
      </c>
      <c r="V1279" t="str">
        <f>IFERROR(ROUNDUP(L1279*Avropsmottagare!$G$4,0),"FKU")</f>
        <v>FKU</v>
      </c>
      <c r="W1279">
        <f t="shared" si="40"/>
        <v>0</v>
      </c>
    </row>
    <row r="1280" spans="1:23" x14ac:dyDescent="0.35">
      <c r="A1280" t="s">
        <v>63</v>
      </c>
      <c r="B1280" t="s">
        <v>64</v>
      </c>
      <c r="C1280" t="s">
        <v>6</v>
      </c>
      <c r="D1280" t="s">
        <v>38</v>
      </c>
      <c r="G1280" t="s">
        <v>109</v>
      </c>
      <c r="H1280">
        <v>689</v>
      </c>
      <c r="I1280">
        <v>765</v>
      </c>
      <c r="J1280">
        <v>850</v>
      </c>
      <c r="K1280">
        <v>980</v>
      </c>
      <c r="L1280" t="s">
        <v>37</v>
      </c>
      <c r="Q1280" t="str">
        <f t="shared" si="39"/>
        <v>Sogeti Sverige ABF2.3 Förändringsledare</v>
      </c>
      <c r="R1280">
        <f ca="1">IFERROR(ROUNDUP(H1280*Admin!$AE$4,0),"FKU")</f>
        <v>764</v>
      </c>
      <c r="S1280">
        <f ca="1">IFERROR(ROUNDUP(I1280*Admin!$AE$4,0),"FKU")</f>
        <v>849</v>
      </c>
      <c r="T1280">
        <f ca="1">IFERROR(ROUNDUP(J1280*Admin!$AE$4,0),"FKU")</f>
        <v>943</v>
      </c>
      <c r="U1280">
        <f ca="1">IFERROR(ROUNDUP(K1280*Admin!$AE$4,0),"FKU")</f>
        <v>1087</v>
      </c>
      <c r="V1280" t="str">
        <f>IFERROR(ROUNDUP(L1280*Avropsmottagare!$G$4,0),"FKU")</f>
        <v>FKU</v>
      </c>
      <c r="W1280">
        <f t="shared" si="40"/>
        <v>0</v>
      </c>
    </row>
    <row r="1281" spans="1:23" x14ac:dyDescent="0.35">
      <c r="A1281" t="s">
        <v>63</v>
      </c>
      <c r="B1281" t="s">
        <v>64</v>
      </c>
      <c r="C1281" t="s">
        <v>6</v>
      </c>
      <c r="D1281" t="s">
        <v>38</v>
      </c>
      <c r="G1281" t="s">
        <v>110</v>
      </c>
      <c r="H1281">
        <v>689</v>
      </c>
      <c r="I1281">
        <v>765</v>
      </c>
      <c r="J1281">
        <v>850</v>
      </c>
      <c r="K1281">
        <v>980</v>
      </c>
      <c r="L1281" t="s">
        <v>37</v>
      </c>
      <c r="Q1281" t="str">
        <f t="shared" si="39"/>
        <v>Sogeti Sverige ABF2.4 IT-controller/Compliance manager</v>
      </c>
      <c r="R1281">
        <f ca="1">IFERROR(ROUNDUP(H1281*Admin!$AE$4,0),"FKU")</f>
        <v>764</v>
      </c>
      <c r="S1281">
        <f ca="1">IFERROR(ROUNDUP(I1281*Admin!$AE$4,0),"FKU")</f>
        <v>849</v>
      </c>
      <c r="T1281">
        <f ca="1">IFERROR(ROUNDUP(J1281*Admin!$AE$4,0),"FKU")</f>
        <v>943</v>
      </c>
      <c r="U1281">
        <f ca="1">IFERROR(ROUNDUP(K1281*Admin!$AE$4,0),"FKU")</f>
        <v>1087</v>
      </c>
      <c r="V1281" t="str">
        <f>IFERROR(ROUNDUP(L1281*Avropsmottagare!$G$4,0),"FKU")</f>
        <v>FKU</v>
      </c>
      <c r="W1281">
        <f t="shared" si="40"/>
        <v>0</v>
      </c>
    </row>
    <row r="1282" spans="1:23" x14ac:dyDescent="0.35">
      <c r="A1282" t="s">
        <v>63</v>
      </c>
      <c r="B1282" t="s">
        <v>64</v>
      </c>
      <c r="C1282" t="s">
        <v>6</v>
      </c>
      <c r="D1282" t="s">
        <v>39</v>
      </c>
      <c r="G1282" t="s">
        <v>111</v>
      </c>
      <c r="H1282">
        <v>697</v>
      </c>
      <c r="I1282">
        <v>774</v>
      </c>
      <c r="J1282">
        <v>860</v>
      </c>
      <c r="K1282">
        <v>950</v>
      </c>
      <c r="L1282" t="s">
        <v>37</v>
      </c>
      <c r="Q1282" t="str">
        <f t="shared" si="39"/>
        <v>Sogeti Sverige ABF3.1 Systemutvecklare/Systemintegratör</v>
      </c>
      <c r="R1282">
        <f ca="1">IFERROR(ROUNDUP(H1282*Admin!$AE$4,0),"FKU")</f>
        <v>773</v>
      </c>
      <c r="S1282">
        <f ca="1">IFERROR(ROUNDUP(I1282*Admin!$AE$4,0),"FKU")</f>
        <v>859</v>
      </c>
      <c r="T1282">
        <f ca="1">IFERROR(ROUNDUP(J1282*Admin!$AE$4,0),"FKU")</f>
        <v>954</v>
      </c>
      <c r="U1282">
        <f ca="1">IFERROR(ROUNDUP(K1282*Admin!$AE$4,0),"FKU")</f>
        <v>1054</v>
      </c>
      <c r="V1282" t="str">
        <f>IFERROR(ROUNDUP(L1282*Avropsmottagare!$G$4,0),"FKU")</f>
        <v>FKU</v>
      </c>
      <c r="W1282">
        <f t="shared" si="40"/>
        <v>0</v>
      </c>
    </row>
    <row r="1283" spans="1:23" x14ac:dyDescent="0.35">
      <c r="A1283" t="s">
        <v>63</v>
      </c>
      <c r="B1283" t="s">
        <v>64</v>
      </c>
      <c r="C1283" t="s">
        <v>6</v>
      </c>
      <c r="D1283" t="s">
        <v>39</v>
      </c>
      <c r="G1283" t="s">
        <v>112</v>
      </c>
      <c r="H1283">
        <v>697</v>
      </c>
      <c r="I1283">
        <v>774</v>
      </c>
      <c r="J1283">
        <v>860</v>
      </c>
      <c r="K1283">
        <v>950</v>
      </c>
      <c r="L1283" t="s">
        <v>37</v>
      </c>
      <c r="Q1283" t="str">
        <f t="shared" ref="Q1283:Q1345" si="41">$A1283&amp;$C1283&amp;$G1283</f>
        <v>Sogeti Sverige ABF3.2 Systemförvaltare</v>
      </c>
      <c r="R1283">
        <f ca="1">IFERROR(ROUNDUP(H1283*Admin!$AE$4,0),"FKU")</f>
        <v>773</v>
      </c>
      <c r="S1283">
        <f ca="1">IFERROR(ROUNDUP(I1283*Admin!$AE$4,0),"FKU")</f>
        <v>859</v>
      </c>
      <c r="T1283">
        <f ca="1">IFERROR(ROUNDUP(J1283*Admin!$AE$4,0),"FKU")</f>
        <v>954</v>
      </c>
      <c r="U1283">
        <f ca="1">IFERROR(ROUNDUP(K1283*Admin!$AE$4,0),"FKU")</f>
        <v>1054</v>
      </c>
      <c r="V1283" t="str">
        <f>IFERROR(ROUNDUP(L1283*Avropsmottagare!$G$4,0),"FKU")</f>
        <v>FKU</v>
      </c>
      <c r="W1283">
        <f t="shared" ref="W1283:W1345" si="42">M1283/1000000</f>
        <v>0</v>
      </c>
    </row>
    <row r="1284" spans="1:23" x14ac:dyDescent="0.35">
      <c r="A1284" t="s">
        <v>63</v>
      </c>
      <c r="B1284" t="s">
        <v>64</v>
      </c>
      <c r="C1284" t="s">
        <v>6</v>
      </c>
      <c r="D1284" t="s">
        <v>39</v>
      </c>
      <c r="G1284" t="s">
        <v>12</v>
      </c>
      <c r="H1284">
        <v>697</v>
      </c>
      <c r="I1284">
        <v>774</v>
      </c>
      <c r="J1284">
        <v>860</v>
      </c>
      <c r="K1284">
        <v>950</v>
      </c>
      <c r="L1284" t="s">
        <v>37</v>
      </c>
      <c r="Q1284" t="str">
        <f t="shared" si="41"/>
        <v>Sogeti Sverige ABF3.3 Tekniker</v>
      </c>
      <c r="R1284">
        <f ca="1">IFERROR(ROUNDUP(H1284*Admin!$AE$4,0),"FKU")</f>
        <v>773</v>
      </c>
      <c r="S1284">
        <f ca="1">IFERROR(ROUNDUP(I1284*Admin!$AE$4,0),"FKU")</f>
        <v>859</v>
      </c>
      <c r="T1284">
        <f ca="1">IFERROR(ROUNDUP(J1284*Admin!$AE$4,0),"FKU")</f>
        <v>954</v>
      </c>
      <c r="U1284">
        <f ca="1">IFERROR(ROUNDUP(K1284*Admin!$AE$4,0),"FKU")</f>
        <v>1054</v>
      </c>
      <c r="V1284" t="str">
        <f>IFERROR(ROUNDUP(L1284*Avropsmottagare!$G$4,0),"FKU")</f>
        <v>FKU</v>
      </c>
      <c r="W1284">
        <f t="shared" si="42"/>
        <v>0</v>
      </c>
    </row>
    <row r="1285" spans="1:23" x14ac:dyDescent="0.35">
      <c r="A1285" t="s">
        <v>63</v>
      </c>
      <c r="B1285" t="s">
        <v>64</v>
      </c>
      <c r="C1285" t="s">
        <v>6</v>
      </c>
      <c r="D1285" t="s">
        <v>39</v>
      </c>
      <c r="G1285" t="s">
        <v>13</v>
      </c>
      <c r="H1285">
        <v>697</v>
      </c>
      <c r="I1285">
        <v>774</v>
      </c>
      <c r="J1285">
        <v>860</v>
      </c>
      <c r="K1285">
        <v>950</v>
      </c>
      <c r="L1285" t="s">
        <v>37</v>
      </c>
      <c r="Q1285" t="str">
        <f t="shared" si="41"/>
        <v>Sogeti Sverige ABF3.4 Testare</v>
      </c>
      <c r="R1285">
        <f ca="1">IFERROR(ROUNDUP(H1285*Admin!$AE$4,0),"FKU")</f>
        <v>773</v>
      </c>
      <c r="S1285">
        <f ca="1">IFERROR(ROUNDUP(I1285*Admin!$AE$4,0),"FKU")</f>
        <v>859</v>
      </c>
      <c r="T1285">
        <f ca="1">IFERROR(ROUNDUP(J1285*Admin!$AE$4,0),"FKU")</f>
        <v>954</v>
      </c>
      <c r="U1285">
        <f ca="1">IFERROR(ROUNDUP(K1285*Admin!$AE$4,0),"FKU")</f>
        <v>1054</v>
      </c>
      <c r="V1285" t="str">
        <f>IFERROR(ROUNDUP(L1285*Avropsmottagare!$G$4,0),"FKU")</f>
        <v>FKU</v>
      </c>
      <c r="W1285">
        <f t="shared" si="42"/>
        <v>0</v>
      </c>
    </row>
    <row r="1286" spans="1:23" x14ac:dyDescent="0.35">
      <c r="A1286" t="s">
        <v>63</v>
      </c>
      <c r="B1286" t="s">
        <v>64</v>
      </c>
      <c r="C1286" t="s">
        <v>6</v>
      </c>
      <c r="D1286" t="s">
        <v>113</v>
      </c>
      <c r="G1286" t="s">
        <v>40</v>
      </c>
      <c r="H1286">
        <v>697</v>
      </c>
      <c r="I1286">
        <v>774</v>
      </c>
      <c r="J1286">
        <v>860</v>
      </c>
      <c r="K1286">
        <v>980</v>
      </c>
      <c r="L1286" t="s">
        <v>37</v>
      </c>
      <c r="Q1286" t="str">
        <f t="shared" si="41"/>
        <v>Sogeti Sverige ABF4.1 Enterprisearkitekt</v>
      </c>
      <c r="R1286">
        <f ca="1">IFERROR(ROUNDUP(H1286*Admin!$AE$4,0),"FKU")</f>
        <v>773</v>
      </c>
      <c r="S1286">
        <f ca="1">IFERROR(ROUNDUP(I1286*Admin!$AE$4,0),"FKU")</f>
        <v>859</v>
      </c>
      <c r="T1286">
        <f ca="1">IFERROR(ROUNDUP(J1286*Admin!$AE$4,0),"FKU")</f>
        <v>954</v>
      </c>
      <c r="U1286">
        <f ca="1">IFERROR(ROUNDUP(K1286*Admin!$AE$4,0),"FKU")</f>
        <v>1087</v>
      </c>
      <c r="V1286" t="str">
        <f>IFERROR(ROUNDUP(L1286*Avropsmottagare!$G$4,0),"FKU")</f>
        <v>FKU</v>
      </c>
      <c r="W1286">
        <f t="shared" si="42"/>
        <v>0</v>
      </c>
    </row>
    <row r="1287" spans="1:23" x14ac:dyDescent="0.35">
      <c r="A1287" t="s">
        <v>63</v>
      </c>
      <c r="B1287" t="s">
        <v>64</v>
      </c>
      <c r="C1287" t="s">
        <v>6</v>
      </c>
      <c r="D1287" t="s">
        <v>113</v>
      </c>
      <c r="G1287" t="s">
        <v>41</v>
      </c>
      <c r="H1287">
        <v>697</v>
      </c>
      <c r="I1287">
        <v>774</v>
      </c>
      <c r="J1287">
        <v>860</v>
      </c>
      <c r="K1287">
        <v>980</v>
      </c>
      <c r="L1287" t="s">
        <v>37</v>
      </c>
      <c r="Q1287" t="str">
        <f t="shared" si="41"/>
        <v>Sogeti Sverige ABF4.2 Verksamhetsarkitekt</v>
      </c>
      <c r="R1287">
        <f ca="1">IFERROR(ROUNDUP(H1287*Admin!$AE$4,0),"FKU")</f>
        <v>773</v>
      </c>
      <c r="S1287">
        <f ca="1">IFERROR(ROUNDUP(I1287*Admin!$AE$4,0),"FKU")</f>
        <v>859</v>
      </c>
      <c r="T1287">
        <f ca="1">IFERROR(ROUNDUP(J1287*Admin!$AE$4,0),"FKU")</f>
        <v>954</v>
      </c>
      <c r="U1287">
        <f ca="1">IFERROR(ROUNDUP(K1287*Admin!$AE$4,0),"FKU")</f>
        <v>1087</v>
      </c>
      <c r="V1287" t="str">
        <f>IFERROR(ROUNDUP(L1287*Avropsmottagare!$G$4,0),"FKU")</f>
        <v>FKU</v>
      </c>
      <c r="W1287">
        <f t="shared" si="42"/>
        <v>0</v>
      </c>
    </row>
    <row r="1288" spans="1:23" x14ac:dyDescent="0.35">
      <c r="A1288" t="s">
        <v>63</v>
      </c>
      <c r="B1288" t="s">
        <v>64</v>
      </c>
      <c r="C1288" t="s">
        <v>6</v>
      </c>
      <c r="D1288" t="s">
        <v>113</v>
      </c>
      <c r="G1288" t="s">
        <v>42</v>
      </c>
      <c r="H1288">
        <v>697</v>
      </c>
      <c r="I1288">
        <v>774</v>
      </c>
      <c r="J1288">
        <v>860</v>
      </c>
      <c r="K1288">
        <v>980</v>
      </c>
      <c r="L1288" t="s">
        <v>37</v>
      </c>
      <c r="Q1288" t="str">
        <f t="shared" si="41"/>
        <v>Sogeti Sverige ABF4.3 Lösningsarkitekt</v>
      </c>
      <c r="R1288">
        <f ca="1">IFERROR(ROUNDUP(H1288*Admin!$AE$4,0),"FKU")</f>
        <v>773</v>
      </c>
      <c r="S1288">
        <f ca="1">IFERROR(ROUNDUP(I1288*Admin!$AE$4,0),"FKU")</f>
        <v>859</v>
      </c>
      <c r="T1288">
        <f ca="1">IFERROR(ROUNDUP(J1288*Admin!$AE$4,0),"FKU")</f>
        <v>954</v>
      </c>
      <c r="U1288">
        <f ca="1">IFERROR(ROUNDUP(K1288*Admin!$AE$4,0),"FKU")</f>
        <v>1087</v>
      </c>
      <c r="V1288" t="str">
        <f>IFERROR(ROUNDUP(L1288*Avropsmottagare!$G$4,0),"FKU")</f>
        <v>FKU</v>
      </c>
      <c r="W1288">
        <f t="shared" si="42"/>
        <v>0</v>
      </c>
    </row>
    <row r="1289" spans="1:23" x14ac:dyDescent="0.35">
      <c r="A1289" t="s">
        <v>63</v>
      </c>
      <c r="B1289" t="s">
        <v>64</v>
      </c>
      <c r="C1289" t="s">
        <v>6</v>
      </c>
      <c r="D1289" t="s">
        <v>113</v>
      </c>
      <c r="G1289" t="s">
        <v>43</v>
      </c>
      <c r="H1289">
        <v>697</v>
      </c>
      <c r="I1289">
        <v>774</v>
      </c>
      <c r="J1289">
        <v>860</v>
      </c>
      <c r="K1289">
        <v>980</v>
      </c>
      <c r="L1289" t="s">
        <v>37</v>
      </c>
      <c r="Q1289" t="str">
        <f t="shared" si="41"/>
        <v>Sogeti Sverige ABF4.4 Mjukvaruarkitekt</v>
      </c>
      <c r="R1289">
        <f ca="1">IFERROR(ROUNDUP(H1289*Admin!$AE$4,0),"FKU")</f>
        <v>773</v>
      </c>
      <c r="S1289">
        <f ca="1">IFERROR(ROUNDUP(I1289*Admin!$AE$4,0),"FKU")</f>
        <v>859</v>
      </c>
      <c r="T1289">
        <f ca="1">IFERROR(ROUNDUP(J1289*Admin!$AE$4,0),"FKU")</f>
        <v>954</v>
      </c>
      <c r="U1289">
        <f ca="1">IFERROR(ROUNDUP(K1289*Admin!$AE$4,0),"FKU")</f>
        <v>1087</v>
      </c>
      <c r="V1289" t="str">
        <f>IFERROR(ROUNDUP(L1289*Avropsmottagare!$G$4,0),"FKU")</f>
        <v>FKU</v>
      </c>
      <c r="W1289">
        <f t="shared" si="42"/>
        <v>0</v>
      </c>
    </row>
    <row r="1290" spans="1:23" x14ac:dyDescent="0.35">
      <c r="A1290" t="s">
        <v>63</v>
      </c>
      <c r="B1290" t="s">
        <v>64</v>
      </c>
      <c r="C1290" t="s">
        <v>6</v>
      </c>
      <c r="D1290" t="s">
        <v>113</v>
      </c>
      <c r="G1290" t="s">
        <v>44</v>
      </c>
      <c r="H1290">
        <v>697</v>
      </c>
      <c r="I1290">
        <v>774</v>
      </c>
      <c r="J1290">
        <v>860</v>
      </c>
      <c r="K1290">
        <v>980</v>
      </c>
      <c r="L1290" t="s">
        <v>37</v>
      </c>
      <c r="Q1290" t="str">
        <f t="shared" si="41"/>
        <v>Sogeti Sverige ABF4.5 Infrastrukturarkitekt</v>
      </c>
      <c r="R1290">
        <f ca="1">IFERROR(ROUNDUP(H1290*Admin!$AE$4,0),"FKU")</f>
        <v>773</v>
      </c>
      <c r="S1290">
        <f ca="1">IFERROR(ROUNDUP(I1290*Admin!$AE$4,0),"FKU")</f>
        <v>859</v>
      </c>
      <c r="T1290">
        <f ca="1">IFERROR(ROUNDUP(J1290*Admin!$AE$4,0),"FKU")</f>
        <v>954</v>
      </c>
      <c r="U1290">
        <f ca="1">IFERROR(ROUNDUP(K1290*Admin!$AE$4,0),"FKU")</f>
        <v>1087</v>
      </c>
      <c r="V1290" t="str">
        <f>IFERROR(ROUNDUP(L1290*Avropsmottagare!$G$4,0),"FKU")</f>
        <v>FKU</v>
      </c>
      <c r="W1290">
        <f t="shared" si="42"/>
        <v>0</v>
      </c>
    </row>
    <row r="1291" spans="1:23" x14ac:dyDescent="0.35">
      <c r="A1291" t="s">
        <v>63</v>
      </c>
      <c r="B1291" t="s">
        <v>64</v>
      </c>
      <c r="C1291" t="s">
        <v>6</v>
      </c>
      <c r="D1291" t="s">
        <v>114</v>
      </c>
      <c r="G1291" t="s">
        <v>14</v>
      </c>
      <c r="H1291">
        <v>418</v>
      </c>
      <c r="I1291">
        <v>464</v>
      </c>
      <c r="J1291">
        <v>515</v>
      </c>
      <c r="K1291">
        <v>735</v>
      </c>
      <c r="L1291" t="s">
        <v>37</v>
      </c>
      <c r="Q1291" t="str">
        <f t="shared" si="41"/>
        <v>Sogeti Sverige ABF5.1 Säkerhetsstrateg/Säkerhetsanalytiker</v>
      </c>
      <c r="R1291">
        <f ca="1">IFERROR(ROUNDUP(H1291*Admin!$AE$4,0),"FKU")</f>
        <v>464</v>
      </c>
      <c r="S1291">
        <f ca="1">IFERROR(ROUNDUP(I1291*Admin!$AE$4,0),"FKU")</f>
        <v>515</v>
      </c>
      <c r="T1291">
        <f ca="1">IFERROR(ROUNDUP(J1291*Admin!$AE$4,0),"FKU")</f>
        <v>571</v>
      </c>
      <c r="U1291">
        <f ca="1">IFERROR(ROUNDUP(K1291*Admin!$AE$4,0),"FKU")</f>
        <v>815</v>
      </c>
      <c r="V1291" t="str">
        <f>IFERROR(ROUNDUP(L1291*Avropsmottagare!$G$4,0),"FKU")</f>
        <v>FKU</v>
      </c>
      <c r="W1291">
        <f t="shared" si="42"/>
        <v>0</v>
      </c>
    </row>
    <row r="1292" spans="1:23" x14ac:dyDescent="0.35">
      <c r="A1292" t="s">
        <v>63</v>
      </c>
      <c r="B1292" t="s">
        <v>64</v>
      </c>
      <c r="C1292" t="s">
        <v>6</v>
      </c>
      <c r="D1292" t="s">
        <v>114</v>
      </c>
      <c r="G1292" t="s">
        <v>115</v>
      </c>
      <c r="H1292">
        <v>418</v>
      </c>
      <c r="I1292">
        <v>464</v>
      </c>
      <c r="J1292">
        <v>515</v>
      </c>
      <c r="K1292">
        <v>735</v>
      </c>
      <c r="L1292" t="s">
        <v>37</v>
      </c>
      <c r="Q1292" t="str">
        <f t="shared" si="41"/>
        <v>Sogeti Sverige ABF5.2 Risk Manager</v>
      </c>
      <c r="R1292">
        <f ca="1">IFERROR(ROUNDUP(H1292*Admin!$AE$4,0),"FKU")</f>
        <v>464</v>
      </c>
      <c r="S1292">
        <f ca="1">IFERROR(ROUNDUP(I1292*Admin!$AE$4,0),"FKU")</f>
        <v>515</v>
      </c>
      <c r="T1292">
        <f ca="1">IFERROR(ROUNDUP(J1292*Admin!$AE$4,0),"FKU")</f>
        <v>571</v>
      </c>
      <c r="U1292">
        <f ca="1">IFERROR(ROUNDUP(K1292*Admin!$AE$4,0),"FKU")</f>
        <v>815</v>
      </c>
      <c r="V1292" t="str">
        <f>IFERROR(ROUNDUP(L1292*Avropsmottagare!$G$4,0),"FKU")</f>
        <v>FKU</v>
      </c>
      <c r="W1292">
        <f t="shared" si="42"/>
        <v>0</v>
      </c>
    </row>
    <row r="1293" spans="1:23" x14ac:dyDescent="0.35">
      <c r="A1293" t="s">
        <v>63</v>
      </c>
      <c r="B1293" t="s">
        <v>64</v>
      </c>
      <c r="C1293" t="s">
        <v>6</v>
      </c>
      <c r="D1293" t="s">
        <v>114</v>
      </c>
      <c r="G1293" t="s">
        <v>15</v>
      </c>
      <c r="H1293">
        <v>418</v>
      </c>
      <c r="I1293">
        <v>464</v>
      </c>
      <c r="J1293">
        <v>515</v>
      </c>
      <c r="K1293">
        <v>735</v>
      </c>
      <c r="L1293" t="s">
        <v>37</v>
      </c>
      <c r="Q1293" t="str">
        <f t="shared" si="41"/>
        <v>Sogeti Sverige ABF5.3 Säkerhetstekniker</v>
      </c>
      <c r="R1293">
        <f ca="1">IFERROR(ROUNDUP(H1293*Admin!$AE$4,0),"FKU")</f>
        <v>464</v>
      </c>
      <c r="S1293">
        <f ca="1">IFERROR(ROUNDUP(I1293*Admin!$AE$4,0),"FKU")</f>
        <v>515</v>
      </c>
      <c r="T1293">
        <f ca="1">IFERROR(ROUNDUP(J1293*Admin!$AE$4,0),"FKU")</f>
        <v>571</v>
      </c>
      <c r="U1293">
        <f ca="1">IFERROR(ROUNDUP(K1293*Admin!$AE$4,0),"FKU")</f>
        <v>815</v>
      </c>
      <c r="V1293" t="str">
        <f>IFERROR(ROUNDUP(L1293*Avropsmottagare!$G$4,0),"FKU")</f>
        <v>FKU</v>
      </c>
      <c r="W1293">
        <f t="shared" si="42"/>
        <v>0</v>
      </c>
    </row>
    <row r="1294" spans="1:23" x14ac:dyDescent="0.35">
      <c r="A1294" t="s">
        <v>63</v>
      </c>
      <c r="B1294" t="s">
        <v>64</v>
      </c>
      <c r="C1294" t="s">
        <v>6</v>
      </c>
      <c r="D1294" t="s">
        <v>116</v>
      </c>
      <c r="G1294" t="s">
        <v>45</v>
      </c>
      <c r="H1294">
        <v>418</v>
      </c>
      <c r="I1294">
        <v>464</v>
      </c>
      <c r="J1294">
        <v>515</v>
      </c>
      <c r="K1294">
        <v>735</v>
      </c>
      <c r="L1294" t="s">
        <v>37</v>
      </c>
      <c r="Q1294" t="str">
        <f t="shared" si="41"/>
        <v>Sogeti Sverige ABF6.1 Webbstrateg</v>
      </c>
      <c r="R1294">
        <f ca="1">IFERROR(ROUNDUP(H1294*Admin!$AE$4,0),"FKU")</f>
        <v>464</v>
      </c>
      <c r="S1294">
        <f ca="1">IFERROR(ROUNDUP(I1294*Admin!$AE$4,0),"FKU")</f>
        <v>515</v>
      </c>
      <c r="T1294">
        <f ca="1">IFERROR(ROUNDUP(J1294*Admin!$AE$4,0),"FKU")</f>
        <v>571</v>
      </c>
      <c r="U1294">
        <f ca="1">IFERROR(ROUNDUP(K1294*Admin!$AE$4,0),"FKU")</f>
        <v>815</v>
      </c>
      <c r="V1294" t="str">
        <f>IFERROR(ROUNDUP(L1294*Avropsmottagare!$G$4,0),"FKU")</f>
        <v>FKU</v>
      </c>
      <c r="W1294">
        <f t="shared" si="42"/>
        <v>0</v>
      </c>
    </row>
    <row r="1295" spans="1:23" x14ac:dyDescent="0.35">
      <c r="A1295" t="s">
        <v>63</v>
      </c>
      <c r="B1295" t="s">
        <v>64</v>
      </c>
      <c r="C1295" t="s">
        <v>6</v>
      </c>
      <c r="D1295" t="s">
        <v>116</v>
      </c>
      <c r="G1295" t="s">
        <v>117</v>
      </c>
      <c r="H1295">
        <v>418</v>
      </c>
      <c r="I1295">
        <v>464</v>
      </c>
      <c r="J1295">
        <v>515</v>
      </c>
      <c r="K1295">
        <v>735</v>
      </c>
      <c r="L1295" t="s">
        <v>37</v>
      </c>
      <c r="Q1295" t="str">
        <f t="shared" si="41"/>
        <v>Sogeti Sverige ABF6.2 Interaktionsdesigner/Tillgänglighetsexpert</v>
      </c>
      <c r="R1295">
        <f ca="1">IFERROR(ROUNDUP(H1295*Admin!$AE$4,0),"FKU")</f>
        <v>464</v>
      </c>
      <c r="S1295">
        <f ca="1">IFERROR(ROUNDUP(I1295*Admin!$AE$4,0),"FKU")</f>
        <v>515</v>
      </c>
      <c r="T1295">
        <f ca="1">IFERROR(ROUNDUP(J1295*Admin!$AE$4,0),"FKU")</f>
        <v>571</v>
      </c>
      <c r="U1295">
        <f ca="1">IFERROR(ROUNDUP(K1295*Admin!$AE$4,0),"FKU")</f>
        <v>815</v>
      </c>
      <c r="V1295" t="str">
        <f>IFERROR(ROUNDUP(L1295*Avropsmottagare!$G$4,0),"FKU")</f>
        <v>FKU</v>
      </c>
      <c r="W1295">
        <f t="shared" si="42"/>
        <v>0</v>
      </c>
    </row>
    <row r="1296" spans="1:23" x14ac:dyDescent="0.35">
      <c r="A1296" t="s">
        <v>63</v>
      </c>
      <c r="B1296" t="s">
        <v>64</v>
      </c>
      <c r="C1296" t="s">
        <v>6</v>
      </c>
      <c r="D1296" t="s">
        <v>116</v>
      </c>
      <c r="G1296" t="s">
        <v>16</v>
      </c>
      <c r="H1296">
        <v>418</v>
      </c>
      <c r="I1296">
        <v>464</v>
      </c>
      <c r="J1296">
        <v>515</v>
      </c>
      <c r="K1296">
        <v>735</v>
      </c>
      <c r="L1296" t="s">
        <v>37</v>
      </c>
      <c r="Q1296" t="str">
        <f t="shared" si="41"/>
        <v>Sogeti Sverige ABF6.3 Grafisk formgivare</v>
      </c>
      <c r="R1296">
        <f ca="1">IFERROR(ROUNDUP(H1296*Admin!$AE$4,0),"FKU")</f>
        <v>464</v>
      </c>
      <c r="S1296">
        <f ca="1">IFERROR(ROUNDUP(I1296*Admin!$AE$4,0),"FKU")</f>
        <v>515</v>
      </c>
      <c r="T1296">
        <f ca="1">IFERROR(ROUNDUP(J1296*Admin!$AE$4,0),"FKU")</f>
        <v>571</v>
      </c>
      <c r="U1296">
        <f ca="1">IFERROR(ROUNDUP(K1296*Admin!$AE$4,0),"FKU")</f>
        <v>815</v>
      </c>
      <c r="V1296" t="str">
        <f>IFERROR(ROUNDUP(L1296*Avropsmottagare!$G$4,0),"FKU")</f>
        <v>FKU</v>
      </c>
      <c r="W1296">
        <f t="shared" si="42"/>
        <v>0</v>
      </c>
    </row>
    <row r="1297" spans="1:23" x14ac:dyDescent="0.35">
      <c r="A1297" t="s">
        <v>63</v>
      </c>
      <c r="B1297" t="s">
        <v>64</v>
      </c>
      <c r="C1297" t="s">
        <v>6</v>
      </c>
      <c r="D1297" t="s">
        <v>46</v>
      </c>
      <c r="G1297" t="s">
        <v>47</v>
      </c>
      <c r="H1297">
        <v>14</v>
      </c>
      <c r="I1297">
        <v>15</v>
      </c>
      <c r="J1297">
        <v>21</v>
      </c>
      <c r="K1297">
        <v>30</v>
      </c>
      <c r="L1297" t="s">
        <v>37</v>
      </c>
      <c r="Q1297" t="str">
        <f t="shared" si="41"/>
        <v>Sogeti Sverige ABF7.1 Teknikstöd – på plats</v>
      </c>
      <c r="R1297">
        <f ca="1">IFERROR(ROUNDUP(H1297*Admin!$AE$4,0),"FKU")</f>
        <v>16</v>
      </c>
      <c r="S1297">
        <f ca="1">IFERROR(ROUNDUP(I1297*Admin!$AE$4,0),"FKU")</f>
        <v>17</v>
      </c>
      <c r="T1297">
        <f ca="1">IFERROR(ROUNDUP(J1297*Admin!$AE$4,0),"FKU")</f>
        <v>24</v>
      </c>
      <c r="U1297">
        <f ca="1">IFERROR(ROUNDUP(K1297*Admin!$AE$4,0),"FKU")</f>
        <v>34</v>
      </c>
      <c r="V1297" t="str">
        <f>IFERROR(ROUNDUP(L1297*Avropsmottagare!$G$4,0),"FKU")</f>
        <v>FKU</v>
      </c>
      <c r="W1297">
        <f t="shared" si="42"/>
        <v>0</v>
      </c>
    </row>
    <row r="1298" spans="1:23" x14ac:dyDescent="0.35">
      <c r="A1298" t="s">
        <v>63</v>
      </c>
      <c r="B1298" t="s">
        <v>64</v>
      </c>
      <c r="C1298" t="s">
        <v>7</v>
      </c>
      <c r="D1298" t="s">
        <v>36</v>
      </c>
      <c r="G1298" t="s">
        <v>9</v>
      </c>
      <c r="H1298">
        <v>418</v>
      </c>
      <c r="I1298">
        <v>464</v>
      </c>
      <c r="J1298">
        <v>515</v>
      </c>
      <c r="K1298">
        <v>735</v>
      </c>
      <c r="L1298" t="s">
        <v>37</v>
      </c>
      <c r="Q1298" t="str">
        <f t="shared" si="41"/>
        <v>Sogeti Sverige ABG1.1 IT- eller Digitaliseringsstrateg</v>
      </c>
      <c r="R1298">
        <f ca="1">IFERROR(ROUNDUP(H1298*Admin!$AE$4,0),"FKU")</f>
        <v>464</v>
      </c>
      <c r="S1298">
        <f ca="1">IFERROR(ROUNDUP(I1298*Admin!$AE$4,0),"FKU")</f>
        <v>515</v>
      </c>
      <c r="T1298">
        <f ca="1">IFERROR(ROUNDUP(J1298*Admin!$AE$4,0),"FKU")</f>
        <v>571</v>
      </c>
      <c r="U1298">
        <f ca="1">IFERROR(ROUNDUP(K1298*Admin!$AE$4,0),"FKU")</f>
        <v>815</v>
      </c>
      <c r="V1298" t="str">
        <f>IFERROR(ROUNDUP(L1298*Avropsmottagare!$G$4,0),"FKU")</f>
        <v>FKU</v>
      </c>
      <c r="W1298">
        <f t="shared" si="42"/>
        <v>0</v>
      </c>
    </row>
    <row r="1299" spans="1:23" x14ac:dyDescent="0.35">
      <c r="A1299" t="s">
        <v>63</v>
      </c>
      <c r="B1299" t="s">
        <v>64</v>
      </c>
      <c r="C1299" t="s">
        <v>7</v>
      </c>
      <c r="D1299" t="s">
        <v>36</v>
      </c>
      <c r="G1299" t="s">
        <v>106</v>
      </c>
      <c r="H1299">
        <v>418</v>
      </c>
      <c r="I1299">
        <v>464</v>
      </c>
      <c r="J1299">
        <v>515</v>
      </c>
      <c r="K1299">
        <v>735</v>
      </c>
      <c r="L1299" t="s">
        <v>37</v>
      </c>
      <c r="Q1299" t="str">
        <f t="shared" si="41"/>
        <v>Sogeti Sverige ABG1.2 Modelleringsledare/Kravanalytiker</v>
      </c>
      <c r="R1299">
        <f ca="1">IFERROR(ROUNDUP(H1299*Admin!$AE$4,0),"FKU")</f>
        <v>464</v>
      </c>
      <c r="S1299">
        <f ca="1">IFERROR(ROUNDUP(I1299*Admin!$AE$4,0),"FKU")</f>
        <v>515</v>
      </c>
      <c r="T1299">
        <f ca="1">IFERROR(ROUNDUP(J1299*Admin!$AE$4,0),"FKU")</f>
        <v>571</v>
      </c>
      <c r="U1299">
        <f ca="1">IFERROR(ROUNDUP(K1299*Admin!$AE$4,0),"FKU")</f>
        <v>815</v>
      </c>
      <c r="V1299" t="str">
        <f>IFERROR(ROUNDUP(L1299*Avropsmottagare!$G$4,0),"FKU")</f>
        <v>FKU</v>
      </c>
      <c r="W1299">
        <f t="shared" si="42"/>
        <v>0</v>
      </c>
    </row>
    <row r="1300" spans="1:23" x14ac:dyDescent="0.35">
      <c r="A1300" t="s">
        <v>63</v>
      </c>
      <c r="B1300" t="s">
        <v>64</v>
      </c>
      <c r="C1300" t="s">
        <v>7</v>
      </c>
      <c r="D1300" t="s">
        <v>36</v>
      </c>
      <c r="G1300" t="s">
        <v>107</v>
      </c>
      <c r="H1300">
        <v>418</v>
      </c>
      <c r="I1300">
        <v>464</v>
      </c>
      <c r="J1300">
        <v>515</v>
      </c>
      <c r="K1300">
        <v>735</v>
      </c>
      <c r="L1300" t="s">
        <v>37</v>
      </c>
      <c r="Q1300" t="str">
        <f t="shared" si="41"/>
        <v>Sogeti Sverige ABG1.3 Metodstöd</v>
      </c>
      <c r="R1300">
        <f ca="1">IFERROR(ROUNDUP(H1300*Admin!$AE$4,0),"FKU")</f>
        <v>464</v>
      </c>
      <c r="S1300">
        <f ca="1">IFERROR(ROUNDUP(I1300*Admin!$AE$4,0),"FKU")</f>
        <v>515</v>
      </c>
      <c r="T1300">
        <f ca="1">IFERROR(ROUNDUP(J1300*Admin!$AE$4,0),"FKU")</f>
        <v>571</v>
      </c>
      <c r="U1300">
        <f ca="1">IFERROR(ROUNDUP(K1300*Admin!$AE$4,0),"FKU")</f>
        <v>815</v>
      </c>
      <c r="V1300" t="str">
        <f>IFERROR(ROUNDUP(L1300*Avropsmottagare!$G$4,0),"FKU")</f>
        <v>FKU</v>
      </c>
      <c r="W1300">
        <f t="shared" si="42"/>
        <v>0</v>
      </c>
    </row>
    <row r="1301" spans="1:23" x14ac:dyDescent="0.35">
      <c r="A1301" t="s">
        <v>63</v>
      </c>
      <c r="B1301" t="s">
        <v>64</v>
      </c>
      <c r="C1301" t="s">
        <v>7</v>
      </c>
      <c r="D1301" t="s">
        <v>36</v>
      </c>
      <c r="G1301" t="s">
        <v>108</v>
      </c>
      <c r="H1301">
        <v>418</v>
      </c>
      <c r="I1301">
        <v>464</v>
      </c>
      <c r="J1301">
        <v>515</v>
      </c>
      <c r="K1301">
        <v>735</v>
      </c>
      <c r="L1301" t="s">
        <v>37</v>
      </c>
      <c r="Q1301" t="str">
        <f t="shared" si="41"/>
        <v>Sogeti Sverige ABG1.4 Hållbarhetsstrateg inom IT</v>
      </c>
      <c r="R1301">
        <f ca="1">IFERROR(ROUNDUP(H1301*Admin!$AE$4,0),"FKU")</f>
        <v>464</v>
      </c>
      <c r="S1301">
        <f ca="1">IFERROR(ROUNDUP(I1301*Admin!$AE$4,0),"FKU")</f>
        <v>515</v>
      </c>
      <c r="T1301">
        <f ca="1">IFERROR(ROUNDUP(J1301*Admin!$AE$4,0),"FKU")</f>
        <v>571</v>
      </c>
      <c r="U1301">
        <f ca="1">IFERROR(ROUNDUP(K1301*Admin!$AE$4,0),"FKU")</f>
        <v>815</v>
      </c>
      <c r="V1301" t="str">
        <f>IFERROR(ROUNDUP(L1301*Avropsmottagare!$G$4,0),"FKU")</f>
        <v>FKU</v>
      </c>
      <c r="W1301">
        <f t="shared" si="42"/>
        <v>0</v>
      </c>
    </row>
    <row r="1302" spans="1:23" x14ac:dyDescent="0.35">
      <c r="A1302" t="s">
        <v>63</v>
      </c>
      <c r="B1302" t="s">
        <v>64</v>
      </c>
      <c r="C1302" t="s">
        <v>7</v>
      </c>
      <c r="D1302" t="s">
        <v>38</v>
      </c>
      <c r="G1302" t="s">
        <v>10</v>
      </c>
      <c r="H1302">
        <v>689</v>
      </c>
      <c r="I1302">
        <v>765</v>
      </c>
      <c r="J1302">
        <v>850</v>
      </c>
      <c r="K1302">
        <v>980</v>
      </c>
      <c r="L1302" t="s">
        <v>37</v>
      </c>
      <c r="Q1302" t="str">
        <f t="shared" si="41"/>
        <v>Sogeti Sverige ABG2.1 Projektledare</v>
      </c>
      <c r="R1302">
        <f ca="1">IFERROR(ROUNDUP(H1302*Admin!$AE$4,0),"FKU")</f>
        <v>764</v>
      </c>
      <c r="S1302">
        <f ca="1">IFERROR(ROUNDUP(I1302*Admin!$AE$4,0),"FKU")</f>
        <v>849</v>
      </c>
      <c r="T1302">
        <f ca="1">IFERROR(ROUNDUP(J1302*Admin!$AE$4,0),"FKU")</f>
        <v>943</v>
      </c>
      <c r="U1302">
        <f ca="1">IFERROR(ROUNDUP(K1302*Admin!$AE$4,0),"FKU")</f>
        <v>1087</v>
      </c>
      <c r="V1302" t="str">
        <f>IFERROR(ROUNDUP(L1302*Avropsmottagare!$G$4,0),"FKU")</f>
        <v>FKU</v>
      </c>
      <c r="W1302">
        <f t="shared" si="42"/>
        <v>0</v>
      </c>
    </row>
    <row r="1303" spans="1:23" x14ac:dyDescent="0.35">
      <c r="A1303" t="s">
        <v>63</v>
      </c>
      <c r="B1303" t="s">
        <v>64</v>
      </c>
      <c r="C1303" t="s">
        <v>7</v>
      </c>
      <c r="D1303" t="s">
        <v>38</v>
      </c>
      <c r="G1303" t="s">
        <v>11</v>
      </c>
      <c r="H1303">
        <v>689</v>
      </c>
      <c r="I1303">
        <v>765</v>
      </c>
      <c r="J1303">
        <v>850</v>
      </c>
      <c r="K1303">
        <v>980</v>
      </c>
      <c r="L1303" t="s">
        <v>37</v>
      </c>
      <c r="Q1303" t="str">
        <f t="shared" si="41"/>
        <v>Sogeti Sverige ABG2.2 Teknisk projektledare</v>
      </c>
      <c r="R1303">
        <f ca="1">IFERROR(ROUNDUP(H1303*Admin!$AE$4,0),"FKU")</f>
        <v>764</v>
      </c>
      <c r="S1303">
        <f ca="1">IFERROR(ROUNDUP(I1303*Admin!$AE$4,0),"FKU")</f>
        <v>849</v>
      </c>
      <c r="T1303">
        <f ca="1">IFERROR(ROUNDUP(J1303*Admin!$AE$4,0),"FKU")</f>
        <v>943</v>
      </c>
      <c r="U1303">
        <f ca="1">IFERROR(ROUNDUP(K1303*Admin!$AE$4,0),"FKU")</f>
        <v>1087</v>
      </c>
      <c r="V1303" t="str">
        <f>IFERROR(ROUNDUP(L1303*Avropsmottagare!$G$4,0),"FKU")</f>
        <v>FKU</v>
      </c>
      <c r="W1303">
        <f t="shared" si="42"/>
        <v>0</v>
      </c>
    </row>
    <row r="1304" spans="1:23" x14ac:dyDescent="0.35">
      <c r="A1304" t="s">
        <v>63</v>
      </c>
      <c r="B1304" t="s">
        <v>64</v>
      </c>
      <c r="C1304" t="s">
        <v>7</v>
      </c>
      <c r="D1304" t="s">
        <v>38</v>
      </c>
      <c r="G1304" t="s">
        <v>109</v>
      </c>
      <c r="H1304">
        <v>689</v>
      </c>
      <c r="I1304">
        <v>765</v>
      </c>
      <c r="J1304">
        <v>850</v>
      </c>
      <c r="K1304">
        <v>980</v>
      </c>
      <c r="L1304" t="s">
        <v>37</v>
      </c>
      <c r="Q1304" t="str">
        <f t="shared" si="41"/>
        <v>Sogeti Sverige ABG2.3 Förändringsledare</v>
      </c>
      <c r="R1304">
        <f ca="1">IFERROR(ROUNDUP(H1304*Admin!$AE$4,0),"FKU")</f>
        <v>764</v>
      </c>
      <c r="S1304">
        <f ca="1">IFERROR(ROUNDUP(I1304*Admin!$AE$4,0),"FKU")</f>
        <v>849</v>
      </c>
      <c r="T1304">
        <f ca="1">IFERROR(ROUNDUP(J1304*Admin!$AE$4,0),"FKU")</f>
        <v>943</v>
      </c>
      <c r="U1304">
        <f ca="1">IFERROR(ROUNDUP(K1304*Admin!$AE$4,0),"FKU")</f>
        <v>1087</v>
      </c>
      <c r="V1304" t="str">
        <f>IFERROR(ROUNDUP(L1304*Avropsmottagare!$G$4,0),"FKU")</f>
        <v>FKU</v>
      </c>
      <c r="W1304">
        <f t="shared" si="42"/>
        <v>0</v>
      </c>
    </row>
    <row r="1305" spans="1:23" x14ac:dyDescent="0.35">
      <c r="A1305" t="s">
        <v>63</v>
      </c>
      <c r="B1305" t="s">
        <v>64</v>
      </c>
      <c r="C1305" t="s">
        <v>7</v>
      </c>
      <c r="D1305" t="s">
        <v>38</v>
      </c>
      <c r="G1305" t="s">
        <v>110</v>
      </c>
      <c r="H1305">
        <v>689</v>
      </c>
      <c r="I1305">
        <v>765</v>
      </c>
      <c r="J1305">
        <v>850</v>
      </c>
      <c r="K1305">
        <v>980</v>
      </c>
      <c r="L1305" t="s">
        <v>37</v>
      </c>
      <c r="Q1305" t="str">
        <f t="shared" si="41"/>
        <v>Sogeti Sverige ABG2.4 IT-controller/Compliance manager</v>
      </c>
      <c r="R1305">
        <f ca="1">IFERROR(ROUNDUP(H1305*Admin!$AE$4,0),"FKU")</f>
        <v>764</v>
      </c>
      <c r="S1305">
        <f ca="1">IFERROR(ROUNDUP(I1305*Admin!$AE$4,0),"FKU")</f>
        <v>849</v>
      </c>
      <c r="T1305">
        <f ca="1">IFERROR(ROUNDUP(J1305*Admin!$AE$4,0),"FKU")</f>
        <v>943</v>
      </c>
      <c r="U1305">
        <f ca="1">IFERROR(ROUNDUP(K1305*Admin!$AE$4,0),"FKU")</f>
        <v>1087</v>
      </c>
      <c r="V1305" t="str">
        <f>IFERROR(ROUNDUP(L1305*Avropsmottagare!$G$4,0),"FKU")</f>
        <v>FKU</v>
      </c>
      <c r="W1305">
        <f t="shared" si="42"/>
        <v>0</v>
      </c>
    </row>
    <row r="1306" spans="1:23" x14ac:dyDescent="0.35">
      <c r="A1306" t="s">
        <v>63</v>
      </c>
      <c r="B1306" t="s">
        <v>64</v>
      </c>
      <c r="C1306" t="s">
        <v>7</v>
      </c>
      <c r="D1306" t="s">
        <v>39</v>
      </c>
      <c r="G1306" t="s">
        <v>111</v>
      </c>
      <c r="H1306">
        <v>697</v>
      </c>
      <c r="I1306">
        <v>774</v>
      </c>
      <c r="J1306">
        <v>860</v>
      </c>
      <c r="K1306">
        <v>950</v>
      </c>
      <c r="L1306" t="s">
        <v>37</v>
      </c>
      <c r="Q1306" t="str">
        <f t="shared" si="41"/>
        <v>Sogeti Sverige ABG3.1 Systemutvecklare/Systemintegratör</v>
      </c>
      <c r="R1306">
        <f ca="1">IFERROR(ROUNDUP(H1306*Admin!$AE$4,0),"FKU")</f>
        <v>773</v>
      </c>
      <c r="S1306">
        <f ca="1">IFERROR(ROUNDUP(I1306*Admin!$AE$4,0),"FKU")</f>
        <v>859</v>
      </c>
      <c r="T1306">
        <f ca="1">IFERROR(ROUNDUP(J1306*Admin!$AE$4,0),"FKU")</f>
        <v>954</v>
      </c>
      <c r="U1306">
        <f ca="1">IFERROR(ROUNDUP(K1306*Admin!$AE$4,0),"FKU")</f>
        <v>1054</v>
      </c>
      <c r="V1306" t="str">
        <f>IFERROR(ROUNDUP(L1306*Avropsmottagare!$G$4,0),"FKU")</f>
        <v>FKU</v>
      </c>
      <c r="W1306">
        <f t="shared" si="42"/>
        <v>0</v>
      </c>
    </row>
    <row r="1307" spans="1:23" x14ac:dyDescent="0.35">
      <c r="A1307" t="s">
        <v>63</v>
      </c>
      <c r="B1307" t="s">
        <v>64</v>
      </c>
      <c r="C1307" t="s">
        <v>7</v>
      </c>
      <c r="D1307" t="s">
        <v>39</v>
      </c>
      <c r="G1307" t="s">
        <v>112</v>
      </c>
      <c r="H1307">
        <v>697</v>
      </c>
      <c r="I1307">
        <v>774</v>
      </c>
      <c r="J1307">
        <v>860</v>
      </c>
      <c r="K1307">
        <v>950</v>
      </c>
      <c r="L1307" t="s">
        <v>37</v>
      </c>
      <c r="Q1307" t="str">
        <f t="shared" si="41"/>
        <v>Sogeti Sverige ABG3.2 Systemförvaltare</v>
      </c>
      <c r="R1307">
        <f ca="1">IFERROR(ROUNDUP(H1307*Admin!$AE$4,0),"FKU")</f>
        <v>773</v>
      </c>
      <c r="S1307">
        <f ca="1">IFERROR(ROUNDUP(I1307*Admin!$AE$4,0),"FKU")</f>
        <v>859</v>
      </c>
      <c r="T1307">
        <f ca="1">IFERROR(ROUNDUP(J1307*Admin!$AE$4,0),"FKU")</f>
        <v>954</v>
      </c>
      <c r="U1307">
        <f ca="1">IFERROR(ROUNDUP(K1307*Admin!$AE$4,0),"FKU")</f>
        <v>1054</v>
      </c>
      <c r="V1307" t="str">
        <f>IFERROR(ROUNDUP(L1307*Avropsmottagare!$G$4,0),"FKU")</f>
        <v>FKU</v>
      </c>
      <c r="W1307">
        <f t="shared" si="42"/>
        <v>0</v>
      </c>
    </row>
    <row r="1308" spans="1:23" x14ac:dyDescent="0.35">
      <c r="A1308" t="s">
        <v>63</v>
      </c>
      <c r="B1308" t="s">
        <v>64</v>
      </c>
      <c r="C1308" t="s">
        <v>7</v>
      </c>
      <c r="D1308" t="s">
        <v>39</v>
      </c>
      <c r="G1308" t="s">
        <v>12</v>
      </c>
      <c r="H1308">
        <v>697</v>
      </c>
      <c r="I1308">
        <v>774</v>
      </c>
      <c r="J1308">
        <v>860</v>
      </c>
      <c r="K1308">
        <v>950</v>
      </c>
      <c r="L1308" t="s">
        <v>37</v>
      </c>
      <c r="Q1308" t="str">
        <f t="shared" si="41"/>
        <v>Sogeti Sverige ABG3.3 Tekniker</v>
      </c>
      <c r="R1308">
        <f ca="1">IFERROR(ROUNDUP(H1308*Admin!$AE$4,0),"FKU")</f>
        <v>773</v>
      </c>
      <c r="S1308">
        <f ca="1">IFERROR(ROUNDUP(I1308*Admin!$AE$4,0),"FKU")</f>
        <v>859</v>
      </c>
      <c r="T1308">
        <f ca="1">IFERROR(ROUNDUP(J1308*Admin!$AE$4,0),"FKU")</f>
        <v>954</v>
      </c>
      <c r="U1308">
        <f ca="1">IFERROR(ROUNDUP(K1308*Admin!$AE$4,0),"FKU")</f>
        <v>1054</v>
      </c>
      <c r="V1308" t="str">
        <f>IFERROR(ROUNDUP(L1308*Avropsmottagare!$G$4,0),"FKU")</f>
        <v>FKU</v>
      </c>
      <c r="W1308">
        <f t="shared" si="42"/>
        <v>0</v>
      </c>
    </row>
    <row r="1309" spans="1:23" x14ac:dyDescent="0.35">
      <c r="A1309" t="s">
        <v>63</v>
      </c>
      <c r="B1309" t="s">
        <v>64</v>
      </c>
      <c r="C1309" t="s">
        <v>7</v>
      </c>
      <c r="D1309" t="s">
        <v>39</v>
      </c>
      <c r="G1309" t="s">
        <v>13</v>
      </c>
      <c r="H1309">
        <v>697</v>
      </c>
      <c r="I1309">
        <v>774</v>
      </c>
      <c r="J1309">
        <v>860</v>
      </c>
      <c r="K1309">
        <v>950</v>
      </c>
      <c r="L1309" t="s">
        <v>37</v>
      </c>
      <c r="Q1309" t="str">
        <f t="shared" si="41"/>
        <v>Sogeti Sverige ABG3.4 Testare</v>
      </c>
      <c r="R1309">
        <f ca="1">IFERROR(ROUNDUP(H1309*Admin!$AE$4,0),"FKU")</f>
        <v>773</v>
      </c>
      <c r="S1309">
        <f ca="1">IFERROR(ROUNDUP(I1309*Admin!$AE$4,0),"FKU")</f>
        <v>859</v>
      </c>
      <c r="T1309">
        <f ca="1">IFERROR(ROUNDUP(J1309*Admin!$AE$4,0),"FKU")</f>
        <v>954</v>
      </c>
      <c r="U1309">
        <f ca="1">IFERROR(ROUNDUP(K1309*Admin!$AE$4,0),"FKU")</f>
        <v>1054</v>
      </c>
      <c r="V1309" t="str">
        <f>IFERROR(ROUNDUP(L1309*Avropsmottagare!$G$4,0),"FKU")</f>
        <v>FKU</v>
      </c>
      <c r="W1309">
        <f t="shared" si="42"/>
        <v>0</v>
      </c>
    </row>
    <row r="1310" spans="1:23" x14ac:dyDescent="0.35">
      <c r="A1310" t="s">
        <v>63</v>
      </c>
      <c r="B1310" t="s">
        <v>64</v>
      </c>
      <c r="C1310" t="s">
        <v>7</v>
      </c>
      <c r="D1310" t="s">
        <v>113</v>
      </c>
      <c r="G1310" t="s">
        <v>40</v>
      </c>
      <c r="H1310">
        <v>697</v>
      </c>
      <c r="I1310">
        <v>774</v>
      </c>
      <c r="J1310">
        <v>860</v>
      </c>
      <c r="K1310">
        <v>980</v>
      </c>
      <c r="L1310" t="s">
        <v>37</v>
      </c>
      <c r="Q1310" t="str">
        <f t="shared" si="41"/>
        <v>Sogeti Sverige ABG4.1 Enterprisearkitekt</v>
      </c>
      <c r="R1310">
        <f ca="1">IFERROR(ROUNDUP(H1310*Admin!$AE$4,0),"FKU")</f>
        <v>773</v>
      </c>
      <c r="S1310">
        <f ca="1">IFERROR(ROUNDUP(I1310*Admin!$AE$4,0),"FKU")</f>
        <v>859</v>
      </c>
      <c r="T1310">
        <f ca="1">IFERROR(ROUNDUP(J1310*Admin!$AE$4,0),"FKU")</f>
        <v>954</v>
      </c>
      <c r="U1310">
        <f ca="1">IFERROR(ROUNDUP(K1310*Admin!$AE$4,0),"FKU")</f>
        <v>1087</v>
      </c>
      <c r="V1310" t="str">
        <f>IFERROR(ROUNDUP(L1310*Avropsmottagare!$G$4,0),"FKU")</f>
        <v>FKU</v>
      </c>
      <c r="W1310">
        <f t="shared" si="42"/>
        <v>0</v>
      </c>
    </row>
    <row r="1311" spans="1:23" x14ac:dyDescent="0.35">
      <c r="A1311" t="s">
        <v>63</v>
      </c>
      <c r="B1311" t="s">
        <v>64</v>
      </c>
      <c r="C1311" t="s">
        <v>7</v>
      </c>
      <c r="D1311" t="s">
        <v>113</v>
      </c>
      <c r="G1311" t="s">
        <v>41</v>
      </c>
      <c r="H1311">
        <v>697</v>
      </c>
      <c r="I1311">
        <v>774</v>
      </c>
      <c r="J1311">
        <v>860</v>
      </c>
      <c r="K1311">
        <v>980</v>
      </c>
      <c r="L1311" t="s">
        <v>37</v>
      </c>
      <c r="Q1311" t="str">
        <f t="shared" si="41"/>
        <v>Sogeti Sverige ABG4.2 Verksamhetsarkitekt</v>
      </c>
      <c r="R1311">
        <f ca="1">IFERROR(ROUNDUP(H1311*Admin!$AE$4,0),"FKU")</f>
        <v>773</v>
      </c>
      <c r="S1311">
        <f ca="1">IFERROR(ROUNDUP(I1311*Admin!$AE$4,0),"FKU")</f>
        <v>859</v>
      </c>
      <c r="T1311">
        <f ca="1">IFERROR(ROUNDUP(J1311*Admin!$AE$4,0),"FKU")</f>
        <v>954</v>
      </c>
      <c r="U1311">
        <f ca="1">IFERROR(ROUNDUP(K1311*Admin!$AE$4,0),"FKU")</f>
        <v>1087</v>
      </c>
      <c r="V1311" t="str">
        <f>IFERROR(ROUNDUP(L1311*Avropsmottagare!$G$4,0),"FKU")</f>
        <v>FKU</v>
      </c>
      <c r="W1311">
        <f t="shared" si="42"/>
        <v>0</v>
      </c>
    </row>
    <row r="1312" spans="1:23" x14ac:dyDescent="0.35">
      <c r="A1312" t="s">
        <v>63</v>
      </c>
      <c r="B1312" t="s">
        <v>64</v>
      </c>
      <c r="C1312" t="s">
        <v>7</v>
      </c>
      <c r="D1312" t="s">
        <v>113</v>
      </c>
      <c r="G1312" t="s">
        <v>42</v>
      </c>
      <c r="H1312">
        <v>697</v>
      </c>
      <c r="I1312">
        <v>774</v>
      </c>
      <c r="J1312">
        <v>860</v>
      </c>
      <c r="K1312">
        <v>980</v>
      </c>
      <c r="L1312" t="s">
        <v>37</v>
      </c>
      <c r="Q1312" t="str">
        <f t="shared" si="41"/>
        <v>Sogeti Sverige ABG4.3 Lösningsarkitekt</v>
      </c>
      <c r="R1312">
        <f ca="1">IFERROR(ROUNDUP(H1312*Admin!$AE$4,0),"FKU")</f>
        <v>773</v>
      </c>
      <c r="S1312">
        <f ca="1">IFERROR(ROUNDUP(I1312*Admin!$AE$4,0),"FKU")</f>
        <v>859</v>
      </c>
      <c r="T1312">
        <f ca="1">IFERROR(ROUNDUP(J1312*Admin!$AE$4,0),"FKU")</f>
        <v>954</v>
      </c>
      <c r="U1312">
        <f ca="1">IFERROR(ROUNDUP(K1312*Admin!$AE$4,0),"FKU")</f>
        <v>1087</v>
      </c>
      <c r="V1312" t="str">
        <f>IFERROR(ROUNDUP(L1312*Avropsmottagare!$G$4,0),"FKU")</f>
        <v>FKU</v>
      </c>
      <c r="W1312">
        <f t="shared" si="42"/>
        <v>0</v>
      </c>
    </row>
    <row r="1313" spans="1:23" x14ac:dyDescent="0.35">
      <c r="A1313" t="s">
        <v>63</v>
      </c>
      <c r="B1313" t="s">
        <v>64</v>
      </c>
      <c r="C1313" t="s">
        <v>7</v>
      </c>
      <c r="D1313" t="s">
        <v>113</v>
      </c>
      <c r="G1313" t="s">
        <v>43</v>
      </c>
      <c r="H1313">
        <v>697</v>
      </c>
      <c r="I1313">
        <v>774</v>
      </c>
      <c r="J1313">
        <v>860</v>
      </c>
      <c r="K1313">
        <v>980</v>
      </c>
      <c r="L1313" t="s">
        <v>37</v>
      </c>
      <c r="Q1313" t="str">
        <f t="shared" si="41"/>
        <v>Sogeti Sverige ABG4.4 Mjukvaruarkitekt</v>
      </c>
      <c r="R1313">
        <f ca="1">IFERROR(ROUNDUP(H1313*Admin!$AE$4,0),"FKU")</f>
        <v>773</v>
      </c>
      <c r="S1313">
        <f ca="1">IFERROR(ROUNDUP(I1313*Admin!$AE$4,0),"FKU")</f>
        <v>859</v>
      </c>
      <c r="T1313">
        <f ca="1">IFERROR(ROUNDUP(J1313*Admin!$AE$4,0),"FKU")</f>
        <v>954</v>
      </c>
      <c r="U1313">
        <f ca="1">IFERROR(ROUNDUP(K1313*Admin!$AE$4,0),"FKU")</f>
        <v>1087</v>
      </c>
      <c r="V1313" t="str">
        <f>IFERROR(ROUNDUP(L1313*Avropsmottagare!$G$4,0),"FKU")</f>
        <v>FKU</v>
      </c>
      <c r="W1313">
        <f t="shared" si="42"/>
        <v>0</v>
      </c>
    </row>
    <row r="1314" spans="1:23" x14ac:dyDescent="0.35">
      <c r="A1314" t="s">
        <v>63</v>
      </c>
      <c r="B1314" t="s">
        <v>64</v>
      </c>
      <c r="C1314" t="s">
        <v>7</v>
      </c>
      <c r="D1314" t="s">
        <v>113</v>
      </c>
      <c r="G1314" t="s">
        <v>44</v>
      </c>
      <c r="H1314">
        <v>697</v>
      </c>
      <c r="I1314">
        <v>774</v>
      </c>
      <c r="J1314">
        <v>860</v>
      </c>
      <c r="K1314">
        <v>980</v>
      </c>
      <c r="L1314" t="s">
        <v>37</v>
      </c>
      <c r="Q1314" t="str">
        <f t="shared" si="41"/>
        <v>Sogeti Sverige ABG4.5 Infrastrukturarkitekt</v>
      </c>
      <c r="R1314">
        <f ca="1">IFERROR(ROUNDUP(H1314*Admin!$AE$4,0),"FKU")</f>
        <v>773</v>
      </c>
      <c r="S1314">
        <f ca="1">IFERROR(ROUNDUP(I1314*Admin!$AE$4,0),"FKU")</f>
        <v>859</v>
      </c>
      <c r="T1314">
        <f ca="1">IFERROR(ROUNDUP(J1314*Admin!$AE$4,0),"FKU")</f>
        <v>954</v>
      </c>
      <c r="U1314">
        <f ca="1">IFERROR(ROUNDUP(K1314*Admin!$AE$4,0),"FKU")</f>
        <v>1087</v>
      </c>
      <c r="V1314" t="str">
        <f>IFERROR(ROUNDUP(L1314*Avropsmottagare!$G$4,0),"FKU")</f>
        <v>FKU</v>
      </c>
      <c r="W1314">
        <f t="shared" si="42"/>
        <v>0</v>
      </c>
    </row>
    <row r="1315" spans="1:23" x14ac:dyDescent="0.35">
      <c r="A1315" t="s">
        <v>63</v>
      </c>
      <c r="B1315" t="s">
        <v>64</v>
      </c>
      <c r="C1315" t="s">
        <v>7</v>
      </c>
      <c r="D1315" t="s">
        <v>114</v>
      </c>
      <c r="G1315" t="s">
        <v>14</v>
      </c>
      <c r="H1315">
        <v>418</v>
      </c>
      <c r="I1315">
        <v>464</v>
      </c>
      <c r="J1315">
        <v>515</v>
      </c>
      <c r="K1315">
        <v>735</v>
      </c>
      <c r="L1315" t="s">
        <v>37</v>
      </c>
      <c r="Q1315" t="str">
        <f t="shared" si="41"/>
        <v>Sogeti Sverige ABG5.1 Säkerhetsstrateg/Säkerhetsanalytiker</v>
      </c>
      <c r="R1315">
        <f ca="1">IFERROR(ROUNDUP(H1315*Admin!$AE$4,0),"FKU")</f>
        <v>464</v>
      </c>
      <c r="S1315">
        <f ca="1">IFERROR(ROUNDUP(I1315*Admin!$AE$4,0),"FKU")</f>
        <v>515</v>
      </c>
      <c r="T1315">
        <f ca="1">IFERROR(ROUNDUP(J1315*Admin!$AE$4,0),"FKU")</f>
        <v>571</v>
      </c>
      <c r="U1315">
        <f ca="1">IFERROR(ROUNDUP(K1315*Admin!$AE$4,0),"FKU")</f>
        <v>815</v>
      </c>
      <c r="V1315" t="str">
        <f>IFERROR(ROUNDUP(L1315*Avropsmottagare!$G$4,0),"FKU")</f>
        <v>FKU</v>
      </c>
      <c r="W1315">
        <f t="shared" si="42"/>
        <v>0</v>
      </c>
    </row>
    <row r="1316" spans="1:23" x14ac:dyDescent="0.35">
      <c r="A1316" t="s">
        <v>63</v>
      </c>
      <c r="B1316" t="s">
        <v>64</v>
      </c>
      <c r="C1316" t="s">
        <v>7</v>
      </c>
      <c r="D1316" t="s">
        <v>114</v>
      </c>
      <c r="G1316" t="s">
        <v>115</v>
      </c>
      <c r="H1316">
        <v>418</v>
      </c>
      <c r="I1316">
        <v>464</v>
      </c>
      <c r="J1316">
        <v>515</v>
      </c>
      <c r="K1316">
        <v>735</v>
      </c>
      <c r="L1316" t="s">
        <v>37</v>
      </c>
      <c r="Q1316" t="str">
        <f t="shared" si="41"/>
        <v>Sogeti Sverige ABG5.2 Risk Manager</v>
      </c>
      <c r="R1316">
        <f ca="1">IFERROR(ROUNDUP(H1316*Admin!$AE$4,0),"FKU")</f>
        <v>464</v>
      </c>
      <c r="S1316">
        <f ca="1">IFERROR(ROUNDUP(I1316*Admin!$AE$4,0),"FKU")</f>
        <v>515</v>
      </c>
      <c r="T1316">
        <f ca="1">IFERROR(ROUNDUP(J1316*Admin!$AE$4,0),"FKU")</f>
        <v>571</v>
      </c>
      <c r="U1316">
        <f ca="1">IFERROR(ROUNDUP(K1316*Admin!$AE$4,0),"FKU")</f>
        <v>815</v>
      </c>
      <c r="V1316" t="str">
        <f>IFERROR(ROUNDUP(L1316*Avropsmottagare!$G$4,0),"FKU")</f>
        <v>FKU</v>
      </c>
      <c r="W1316">
        <f t="shared" si="42"/>
        <v>0</v>
      </c>
    </row>
    <row r="1317" spans="1:23" x14ac:dyDescent="0.35">
      <c r="A1317" t="s">
        <v>63</v>
      </c>
      <c r="B1317" t="s">
        <v>64</v>
      </c>
      <c r="C1317" t="s">
        <v>7</v>
      </c>
      <c r="D1317" t="s">
        <v>114</v>
      </c>
      <c r="G1317" t="s">
        <v>15</v>
      </c>
      <c r="H1317">
        <v>418</v>
      </c>
      <c r="I1317">
        <v>464</v>
      </c>
      <c r="J1317">
        <v>515</v>
      </c>
      <c r="K1317">
        <v>735</v>
      </c>
      <c r="L1317" t="s">
        <v>37</v>
      </c>
      <c r="Q1317" t="str">
        <f t="shared" si="41"/>
        <v>Sogeti Sverige ABG5.3 Säkerhetstekniker</v>
      </c>
      <c r="R1317">
        <f ca="1">IFERROR(ROUNDUP(H1317*Admin!$AE$4,0),"FKU")</f>
        <v>464</v>
      </c>
      <c r="S1317">
        <f ca="1">IFERROR(ROUNDUP(I1317*Admin!$AE$4,0),"FKU")</f>
        <v>515</v>
      </c>
      <c r="T1317">
        <f ca="1">IFERROR(ROUNDUP(J1317*Admin!$AE$4,0),"FKU")</f>
        <v>571</v>
      </c>
      <c r="U1317">
        <f ca="1">IFERROR(ROUNDUP(K1317*Admin!$AE$4,0),"FKU")</f>
        <v>815</v>
      </c>
      <c r="V1317" t="str">
        <f>IFERROR(ROUNDUP(L1317*Avropsmottagare!$G$4,0),"FKU")</f>
        <v>FKU</v>
      </c>
      <c r="W1317">
        <f t="shared" si="42"/>
        <v>0</v>
      </c>
    </row>
    <row r="1318" spans="1:23" x14ac:dyDescent="0.35">
      <c r="A1318" t="s">
        <v>63</v>
      </c>
      <c r="B1318" t="s">
        <v>64</v>
      </c>
      <c r="C1318" t="s">
        <v>7</v>
      </c>
      <c r="D1318" t="s">
        <v>116</v>
      </c>
      <c r="G1318" t="s">
        <v>45</v>
      </c>
      <c r="H1318">
        <v>418</v>
      </c>
      <c r="I1318">
        <v>464</v>
      </c>
      <c r="J1318">
        <v>515</v>
      </c>
      <c r="K1318">
        <v>735</v>
      </c>
      <c r="L1318" t="s">
        <v>37</v>
      </c>
      <c r="Q1318" t="str">
        <f t="shared" si="41"/>
        <v>Sogeti Sverige ABG6.1 Webbstrateg</v>
      </c>
      <c r="R1318">
        <f ca="1">IFERROR(ROUNDUP(H1318*Admin!$AE$4,0),"FKU")</f>
        <v>464</v>
      </c>
      <c r="S1318">
        <f ca="1">IFERROR(ROUNDUP(I1318*Admin!$AE$4,0),"FKU")</f>
        <v>515</v>
      </c>
      <c r="T1318">
        <f ca="1">IFERROR(ROUNDUP(J1318*Admin!$AE$4,0),"FKU")</f>
        <v>571</v>
      </c>
      <c r="U1318">
        <f ca="1">IFERROR(ROUNDUP(K1318*Admin!$AE$4,0),"FKU")</f>
        <v>815</v>
      </c>
      <c r="V1318" t="str">
        <f>IFERROR(ROUNDUP(L1318*Avropsmottagare!$G$4,0),"FKU")</f>
        <v>FKU</v>
      </c>
      <c r="W1318">
        <f t="shared" si="42"/>
        <v>0</v>
      </c>
    </row>
    <row r="1319" spans="1:23" x14ac:dyDescent="0.35">
      <c r="A1319" t="s">
        <v>63</v>
      </c>
      <c r="B1319" t="s">
        <v>64</v>
      </c>
      <c r="C1319" t="s">
        <v>7</v>
      </c>
      <c r="D1319" t="s">
        <v>116</v>
      </c>
      <c r="G1319" t="s">
        <v>117</v>
      </c>
      <c r="H1319">
        <v>418</v>
      </c>
      <c r="I1319">
        <v>464</v>
      </c>
      <c r="J1319">
        <v>515</v>
      </c>
      <c r="K1319">
        <v>735</v>
      </c>
      <c r="L1319" t="s">
        <v>37</v>
      </c>
      <c r="Q1319" t="str">
        <f t="shared" si="41"/>
        <v>Sogeti Sverige ABG6.2 Interaktionsdesigner/Tillgänglighetsexpert</v>
      </c>
      <c r="R1319">
        <f ca="1">IFERROR(ROUNDUP(H1319*Admin!$AE$4,0),"FKU")</f>
        <v>464</v>
      </c>
      <c r="S1319">
        <f ca="1">IFERROR(ROUNDUP(I1319*Admin!$AE$4,0),"FKU")</f>
        <v>515</v>
      </c>
      <c r="T1319">
        <f ca="1">IFERROR(ROUNDUP(J1319*Admin!$AE$4,0),"FKU")</f>
        <v>571</v>
      </c>
      <c r="U1319">
        <f ca="1">IFERROR(ROUNDUP(K1319*Admin!$AE$4,0),"FKU")</f>
        <v>815</v>
      </c>
      <c r="V1319" t="str">
        <f>IFERROR(ROUNDUP(L1319*Avropsmottagare!$G$4,0),"FKU")</f>
        <v>FKU</v>
      </c>
      <c r="W1319">
        <f t="shared" si="42"/>
        <v>0</v>
      </c>
    </row>
    <row r="1320" spans="1:23" x14ac:dyDescent="0.35">
      <c r="A1320" t="s">
        <v>63</v>
      </c>
      <c r="B1320" t="s">
        <v>64</v>
      </c>
      <c r="C1320" t="s">
        <v>7</v>
      </c>
      <c r="D1320" t="s">
        <v>116</v>
      </c>
      <c r="G1320" t="s">
        <v>16</v>
      </c>
      <c r="H1320">
        <v>418</v>
      </c>
      <c r="I1320">
        <v>464</v>
      </c>
      <c r="J1320">
        <v>515</v>
      </c>
      <c r="K1320">
        <v>735</v>
      </c>
      <c r="L1320" t="s">
        <v>37</v>
      </c>
      <c r="Q1320" t="str">
        <f t="shared" si="41"/>
        <v>Sogeti Sverige ABG6.3 Grafisk formgivare</v>
      </c>
      <c r="R1320">
        <f ca="1">IFERROR(ROUNDUP(H1320*Admin!$AE$4,0),"FKU")</f>
        <v>464</v>
      </c>
      <c r="S1320">
        <f ca="1">IFERROR(ROUNDUP(I1320*Admin!$AE$4,0),"FKU")</f>
        <v>515</v>
      </c>
      <c r="T1320">
        <f ca="1">IFERROR(ROUNDUP(J1320*Admin!$AE$4,0),"FKU")</f>
        <v>571</v>
      </c>
      <c r="U1320">
        <f ca="1">IFERROR(ROUNDUP(K1320*Admin!$AE$4,0),"FKU")</f>
        <v>815</v>
      </c>
      <c r="V1320" t="str">
        <f>IFERROR(ROUNDUP(L1320*Avropsmottagare!$G$4,0),"FKU")</f>
        <v>FKU</v>
      </c>
      <c r="W1320">
        <f t="shared" si="42"/>
        <v>0</v>
      </c>
    </row>
    <row r="1321" spans="1:23" x14ac:dyDescent="0.35">
      <c r="A1321" t="s">
        <v>63</v>
      </c>
      <c r="B1321" t="s">
        <v>64</v>
      </c>
      <c r="C1321" t="s">
        <v>7</v>
      </c>
      <c r="D1321" t="s">
        <v>46</v>
      </c>
      <c r="G1321" t="s">
        <v>47</v>
      </c>
      <c r="H1321">
        <v>14</v>
      </c>
      <c r="I1321">
        <v>15</v>
      </c>
      <c r="J1321">
        <v>21</v>
      </c>
      <c r="K1321">
        <v>30</v>
      </c>
      <c r="L1321" t="s">
        <v>37</v>
      </c>
      <c r="Q1321" t="str">
        <f t="shared" si="41"/>
        <v>Sogeti Sverige ABG7.1 Teknikstöd – på plats</v>
      </c>
      <c r="R1321">
        <f ca="1">IFERROR(ROUNDUP(H1321*Admin!$AE$4,0),"FKU")</f>
        <v>16</v>
      </c>
      <c r="S1321">
        <f ca="1">IFERROR(ROUNDUP(I1321*Admin!$AE$4,0),"FKU")</f>
        <v>17</v>
      </c>
      <c r="T1321">
        <f ca="1">IFERROR(ROUNDUP(J1321*Admin!$AE$4,0),"FKU")</f>
        <v>24</v>
      </c>
      <c r="U1321">
        <f ca="1">IFERROR(ROUNDUP(K1321*Admin!$AE$4,0),"FKU")</f>
        <v>34</v>
      </c>
      <c r="V1321" t="str">
        <f>IFERROR(ROUNDUP(L1321*Avropsmottagare!$G$4,0),"FKU")</f>
        <v>FKU</v>
      </c>
      <c r="W1321">
        <f t="shared" si="42"/>
        <v>0</v>
      </c>
    </row>
    <row r="1322" spans="1:23" x14ac:dyDescent="0.35">
      <c r="A1322" t="s">
        <v>197</v>
      </c>
      <c r="B1322" t="s">
        <v>129</v>
      </c>
      <c r="C1322" t="s">
        <v>4</v>
      </c>
      <c r="D1322" t="s">
        <v>36</v>
      </c>
      <c r="G1322" t="s">
        <v>9</v>
      </c>
      <c r="H1322">
        <v>470</v>
      </c>
      <c r="I1322">
        <v>522</v>
      </c>
      <c r="J1322">
        <v>580</v>
      </c>
      <c r="K1322">
        <v>825</v>
      </c>
      <c r="L1322" t="s">
        <v>37</v>
      </c>
      <c r="Q1322" t="str">
        <f t="shared" si="41"/>
        <v>twoday ABD1.1 IT- eller Digitaliseringsstrateg</v>
      </c>
      <c r="R1322">
        <f ca="1">IFERROR(ROUNDUP(H1322*Admin!$AE$4,0),"FKU")</f>
        <v>522</v>
      </c>
      <c r="S1322">
        <f ca="1">IFERROR(ROUNDUP(I1322*Admin!$AE$4,0),"FKU")</f>
        <v>579</v>
      </c>
      <c r="T1322">
        <f ca="1">IFERROR(ROUNDUP(J1322*Admin!$AE$4,0),"FKU")</f>
        <v>644</v>
      </c>
      <c r="U1322">
        <f ca="1">IFERROR(ROUNDUP(K1322*Admin!$AE$4,0),"FKU")</f>
        <v>915</v>
      </c>
      <c r="V1322" t="str">
        <f>IFERROR(ROUNDUP(L1322*Avropsmottagare!$G$4,0),"FKU")</f>
        <v>FKU</v>
      </c>
      <c r="W1322">
        <f t="shared" si="42"/>
        <v>0</v>
      </c>
    </row>
    <row r="1323" spans="1:23" x14ac:dyDescent="0.35">
      <c r="A1323" t="s">
        <v>197</v>
      </c>
      <c r="B1323" t="s">
        <v>129</v>
      </c>
      <c r="C1323" t="s">
        <v>4</v>
      </c>
      <c r="D1323" t="s">
        <v>36</v>
      </c>
      <c r="G1323" t="s">
        <v>106</v>
      </c>
      <c r="H1323">
        <v>470</v>
      </c>
      <c r="I1323">
        <v>522</v>
      </c>
      <c r="J1323">
        <v>580</v>
      </c>
      <c r="K1323">
        <v>825</v>
      </c>
      <c r="L1323" t="s">
        <v>37</v>
      </c>
      <c r="Q1323" t="str">
        <f t="shared" si="41"/>
        <v>twoday ABD1.2 Modelleringsledare/Kravanalytiker</v>
      </c>
      <c r="R1323">
        <f ca="1">IFERROR(ROUNDUP(H1323*Admin!$AE$4,0),"FKU")</f>
        <v>522</v>
      </c>
      <c r="S1323">
        <f ca="1">IFERROR(ROUNDUP(I1323*Admin!$AE$4,0),"FKU")</f>
        <v>579</v>
      </c>
      <c r="T1323">
        <f ca="1">IFERROR(ROUNDUP(J1323*Admin!$AE$4,0),"FKU")</f>
        <v>644</v>
      </c>
      <c r="U1323">
        <f ca="1">IFERROR(ROUNDUP(K1323*Admin!$AE$4,0),"FKU")</f>
        <v>915</v>
      </c>
      <c r="V1323" t="str">
        <f>IFERROR(ROUNDUP(L1323*Avropsmottagare!$G$4,0),"FKU")</f>
        <v>FKU</v>
      </c>
      <c r="W1323">
        <f t="shared" si="42"/>
        <v>0</v>
      </c>
    </row>
    <row r="1324" spans="1:23" x14ac:dyDescent="0.35">
      <c r="A1324" t="s">
        <v>197</v>
      </c>
      <c r="B1324" t="s">
        <v>129</v>
      </c>
      <c r="C1324" t="s">
        <v>4</v>
      </c>
      <c r="D1324" t="s">
        <v>36</v>
      </c>
      <c r="G1324" t="s">
        <v>107</v>
      </c>
      <c r="H1324">
        <v>470</v>
      </c>
      <c r="I1324">
        <v>522</v>
      </c>
      <c r="J1324">
        <v>580</v>
      </c>
      <c r="K1324">
        <v>825</v>
      </c>
      <c r="L1324" t="s">
        <v>37</v>
      </c>
      <c r="Q1324" t="str">
        <f t="shared" si="41"/>
        <v>twoday ABD1.3 Metodstöd</v>
      </c>
      <c r="R1324">
        <f ca="1">IFERROR(ROUNDUP(H1324*Admin!$AE$4,0),"FKU")</f>
        <v>522</v>
      </c>
      <c r="S1324">
        <f ca="1">IFERROR(ROUNDUP(I1324*Admin!$AE$4,0),"FKU")</f>
        <v>579</v>
      </c>
      <c r="T1324">
        <f ca="1">IFERROR(ROUNDUP(J1324*Admin!$AE$4,0),"FKU")</f>
        <v>644</v>
      </c>
      <c r="U1324">
        <f ca="1">IFERROR(ROUNDUP(K1324*Admin!$AE$4,0),"FKU")</f>
        <v>915</v>
      </c>
      <c r="V1324" t="str">
        <f>IFERROR(ROUNDUP(L1324*Avropsmottagare!$G$4,0),"FKU")</f>
        <v>FKU</v>
      </c>
      <c r="W1324">
        <f t="shared" si="42"/>
        <v>0</v>
      </c>
    </row>
    <row r="1325" spans="1:23" x14ac:dyDescent="0.35">
      <c r="A1325" t="s">
        <v>197</v>
      </c>
      <c r="B1325" t="s">
        <v>129</v>
      </c>
      <c r="C1325" t="s">
        <v>4</v>
      </c>
      <c r="D1325" t="s">
        <v>36</v>
      </c>
      <c r="G1325" t="s">
        <v>108</v>
      </c>
      <c r="H1325">
        <v>470</v>
      </c>
      <c r="I1325">
        <v>522</v>
      </c>
      <c r="J1325">
        <v>580</v>
      </c>
      <c r="K1325">
        <v>825</v>
      </c>
      <c r="L1325" t="s">
        <v>37</v>
      </c>
      <c r="Q1325" t="str">
        <f t="shared" si="41"/>
        <v>twoday ABD1.4 Hållbarhetsstrateg inom IT</v>
      </c>
      <c r="R1325">
        <f ca="1">IFERROR(ROUNDUP(H1325*Admin!$AE$4,0),"FKU")</f>
        <v>522</v>
      </c>
      <c r="S1325">
        <f ca="1">IFERROR(ROUNDUP(I1325*Admin!$AE$4,0),"FKU")</f>
        <v>579</v>
      </c>
      <c r="T1325">
        <f ca="1">IFERROR(ROUNDUP(J1325*Admin!$AE$4,0),"FKU")</f>
        <v>644</v>
      </c>
      <c r="U1325">
        <f ca="1">IFERROR(ROUNDUP(K1325*Admin!$AE$4,0),"FKU")</f>
        <v>915</v>
      </c>
      <c r="V1325" t="str">
        <f>IFERROR(ROUNDUP(L1325*Avropsmottagare!$G$4,0),"FKU")</f>
        <v>FKU</v>
      </c>
      <c r="W1325">
        <f t="shared" si="42"/>
        <v>0</v>
      </c>
    </row>
    <row r="1326" spans="1:23" x14ac:dyDescent="0.35">
      <c r="A1326" t="s">
        <v>197</v>
      </c>
      <c r="B1326" t="s">
        <v>129</v>
      </c>
      <c r="C1326" t="s">
        <v>4</v>
      </c>
      <c r="D1326" t="s">
        <v>38</v>
      </c>
      <c r="G1326" t="s">
        <v>10</v>
      </c>
      <c r="H1326">
        <v>624</v>
      </c>
      <c r="I1326">
        <v>693</v>
      </c>
      <c r="J1326">
        <v>770</v>
      </c>
      <c r="K1326">
        <v>1100</v>
      </c>
      <c r="L1326" t="s">
        <v>37</v>
      </c>
      <c r="Q1326" t="str">
        <f t="shared" si="41"/>
        <v>twoday ABD2.1 Projektledare</v>
      </c>
      <c r="R1326">
        <f ca="1">IFERROR(ROUNDUP(H1326*Admin!$AE$4,0),"FKU")</f>
        <v>692</v>
      </c>
      <c r="S1326">
        <f ca="1">IFERROR(ROUNDUP(I1326*Admin!$AE$4,0),"FKU")</f>
        <v>769</v>
      </c>
      <c r="T1326">
        <f ca="1">IFERROR(ROUNDUP(J1326*Admin!$AE$4,0),"FKU")</f>
        <v>854</v>
      </c>
      <c r="U1326">
        <f ca="1">IFERROR(ROUNDUP(K1326*Admin!$AE$4,0),"FKU")</f>
        <v>1220</v>
      </c>
      <c r="V1326" t="str">
        <f>IFERROR(ROUNDUP(L1326*Avropsmottagare!$G$4,0),"FKU")</f>
        <v>FKU</v>
      </c>
      <c r="W1326">
        <f t="shared" si="42"/>
        <v>0</v>
      </c>
    </row>
    <row r="1327" spans="1:23" x14ac:dyDescent="0.35">
      <c r="A1327" t="s">
        <v>197</v>
      </c>
      <c r="B1327" t="s">
        <v>129</v>
      </c>
      <c r="C1327" t="s">
        <v>4</v>
      </c>
      <c r="D1327" t="s">
        <v>38</v>
      </c>
      <c r="G1327" t="s">
        <v>11</v>
      </c>
      <c r="H1327">
        <v>624</v>
      </c>
      <c r="I1327">
        <v>693</v>
      </c>
      <c r="J1327">
        <v>770</v>
      </c>
      <c r="K1327">
        <v>1100</v>
      </c>
      <c r="L1327" t="s">
        <v>37</v>
      </c>
      <c r="Q1327" t="str">
        <f t="shared" si="41"/>
        <v>twoday ABD2.2 Teknisk projektledare</v>
      </c>
      <c r="R1327">
        <f ca="1">IFERROR(ROUNDUP(H1327*Admin!$AE$4,0),"FKU")</f>
        <v>692</v>
      </c>
      <c r="S1327">
        <f ca="1">IFERROR(ROUNDUP(I1327*Admin!$AE$4,0),"FKU")</f>
        <v>769</v>
      </c>
      <c r="T1327">
        <f ca="1">IFERROR(ROUNDUP(J1327*Admin!$AE$4,0),"FKU")</f>
        <v>854</v>
      </c>
      <c r="U1327">
        <f ca="1">IFERROR(ROUNDUP(K1327*Admin!$AE$4,0),"FKU")</f>
        <v>1220</v>
      </c>
      <c r="V1327" t="str">
        <f>IFERROR(ROUNDUP(L1327*Avropsmottagare!$G$4,0),"FKU")</f>
        <v>FKU</v>
      </c>
      <c r="W1327">
        <f t="shared" si="42"/>
        <v>0</v>
      </c>
    </row>
    <row r="1328" spans="1:23" x14ac:dyDescent="0.35">
      <c r="A1328" t="s">
        <v>197</v>
      </c>
      <c r="B1328" t="s">
        <v>129</v>
      </c>
      <c r="C1328" t="s">
        <v>4</v>
      </c>
      <c r="D1328" t="s">
        <v>38</v>
      </c>
      <c r="G1328" t="s">
        <v>109</v>
      </c>
      <c r="H1328">
        <v>624</v>
      </c>
      <c r="I1328">
        <v>693</v>
      </c>
      <c r="J1328">
        <v>770</v>
      </c>
      <c r="K1328">
        <v>1100</v>
      </c>
      <c r="L1328" t="s">
        <v>37</v>
      </c>
      <c r="Q1328" t="str">
        <f t="shared" si="41"/>
        <v>twoday ABD2.3 Förändringsledare</v>
      </c>
      <c r="R1328">
        <f ca="1">IFERROR(ROUNDUP(H1328*Admin!$AE$4,0),"FKU")</f>
        <v>692</v>
      </c>
      <c r="S1328">
        <f ca="1">IFERROR(ROUNDUP(I1328*Admin!$AE$4,0),"FKU")</f>
        <v>769</v>
      </c>
      <c r="T1328">
        <f ca="1">IFERROR(ROUNDUP(J1328*Admin!$AE$4,0),"FKU")</f>
        <v>854</v>
      </c>
      <c r="U1328">
        <f ca="1">IFERROR(ROUNDUP(K1328*Admin!$AE$4,0),"FKU")</f>
        <v>1220</v>
      </c>
      <c r="V1328" t="str">
        <f>IFERROR(ROUNDUP(L1328*Avropsmottagare!$G$4,0),"FKU")</f>
        <v>FKU</v>
      </c>
      <c r="W1328">
        <f t="shared" si="42"/>
        <v>0</v>
      </c>
    </row>
    <row r="1329" spans="1:23" x14ac:dyDescent="0.35">
      <c r="A1329" t="s">
        <v>197</v>
      </c>
      <c r="B1329" t="s">
        <v>129</v>
      </c>
      <c r="C1329" t="s">
        <v>4</v>
      </c>
      <c r="D1329" t="s">
        <v>38</v>
      </c>
      <c r="G1329" t="s">
        <v>110</v>
      </c>
      <c r="H1329">
        <v>624</v>
      </c>
      <c r="I1329">
        <v>693</v>
      </c>
      <c r="J1329">
        <v>770</v>
      </c>
      <c r="K1329">
        <v>1100</v>
      </c>
      <c r="L1329" t="s">
        <v>37</v>
      </c>
      <c r="Q1329" t="str">
        <f t="shared" si="41"/>
        <v>twoday ABD2.4 IT-controller/Compliance manager</v>
      </c>
      <c r="R1329">
        <f ca="1">IFERROR(ROUNDUP(H1329*Admin!$AE$4,0),"FKU")</f>
        <v>692</v>
      </c>
      <c r="S1329">
        <f ca="1">IFERROR(ROUNDUP(I1329*Admin!$AE$4,0),"FKU")</f>
        <v>769</v>
      </c>
      <c r="T1329">
        <f ca="1">IFERROR(ROUNDUP(J1329*Admin!$AE$4,0),"FKU")</f>
        <v>854</v>
      </c>
      <c r="U1329">
        <f ca="1">IFERROR(ROUNDUP(K1329*Admin!$AE$4,0),"FKU")</f>
        <v>1220</v>
      </c>
      <c r="V1329" t="str">
        <f>IFERROR(ROUNDUP(L1329*Avropsmottagare!$G$4,0),"FKU")</f>
        <v>FKU</v>
      </c>
      <c r="W1329">
        <f t="shared" si="42"/>
        <v>0</v>
      </c>
    </row>
    <row r="1330" spans="1:23" x14ac:dyDescent="0.35">
      <c r="A1330" t="s">
        <v>197</v>
      </c>
      <c r="B1330" t="s">
        <v>129</v>
      </c>
      <c r="C1330" t="s">
        <v>4</v>
      </c>
      <c r="D1330" t="s">
        <v>39</v>
      </c>
      <c r="G1330" t="s">
        <v>111</v>
      </c>
      <c r="H1330">
        <v>624</v>
      </c>
      <c r="I1330">
        <v>693</v>
      </c>
      <c r="J1330">
        <v>770</v>
      </c>
      <c r="K1330">
        <v>1100</v>
      </c>
      <c r="L1330" t="s">
        <v>37</v>
      </c>
      <c r="Q1330" t="str">
        <f t="shared" si="41"/>
        <v>twoday ABD3.1 Systemutvecklare/Systemintegratör</v>
      </c>
      <c r="R1330">
        <f ca="1">IFERROR(ROUNDUP(H1330*Admin!$AE$4,0),"FKU")</f>
        <v>692</v>
      </c>
      <c r="S1330">
        <f ca="1">IFERROR(ROUNDUP(I1330*Admin!$AE$4,0),"FKU")</f>
        <v>769</v>
      </c>
      <c r="T1330">
        <f ca="1">IFERROR(ROUNDUP(J1330*Admin!$AE$4,0),"FKU")</f>
        <v>854</v>
      </c>
      <c r="U1330">
        <f ca="1">IFERROR(ROUNDUP(K1330*Admin!$AE$4,0),"FKU")</f>
        <v>1220</v>
      </c>
      <c r="V1330" t="str">
        <f>IFERROR(ROUNDUP(L1330*Avropsmottagare!$G$4,0),"FKU")</f>
        <v>FKU</v>
      </c>
      <c r="W1330">
        <f t="shared" si="42"/>
        <v>0</v>
      </c>
    </row>
    <row r="1331" spans="1:23" x14ac:dyDescent="0.35">
      <c r="A1331" t="s">
        <v>197</v>
      </c>
      <c r="B1331" t="s">
        <v>129</v>
      </c>
      <c r="C1331" t="s">
        <v>4</v>
      </c>
      <c r="D1331" t="s">
        <v>39</v>
      </c>
      <c r="G1331" t="s">
        <v>112</v>
      </c>
      <c r="H1331">
        <v>624</v>
      </c>
      <c r="I1331">
        <v>693</v>
      </c>
      <c r="J1331">
        <v>770</v>
      </c>
      <c r="K1331">
        <v>1100</v>
      </c>
      <c r="L1331" t="s">
        <v>37</v>
      </c>
      <c r="Q1331" t="str">
        <f t="shared" si="41"/>
        <v>twoday ABD3.2 Systemförvaltare</v>
      </c>
      <c r="R1331">
        <f ca="1">IFERROR(ROUNDUP(H1331*Admin!$AE$4,0),"FKU")</f>
        <v>692</v>
      </c>
      <c r="S1331">
        <f ca="1">IFERROR(ROUNDUP(I1331*Admin!$AE$4,0),"FKU")</f>
        <v>769</v>
      </c>
      <c r="T1331">
        <f ca="1">IFERROR(ROUNDUP(J1331*Admin!$AE$4,0),"FKU")</f>
        <v>854</v>
      </c>
      <c r="U1331">
        <f ca="1">IFERROR(ROUNDUP(K1331*Admin!$AE$4,0),"FKU")</f>
        <v>1220</v>
      </c>
      <c r="V1331" t="str">
        <f>IFERROR(ROUNDUP(L1331*Avropsmottagare!$G$4,0),"FKU")</f>
        <v>FKU</v>
      </c>
      <c r="W1331">
        <f t="shared" si="42"/>
        <v>0</v>
      </c>
    </row>
    <row r="1332" spans="1:23" x14ac:dyDescent="0.35">
      <c r="A1332" t="s">
        <v>197</v>
      </c>
      <c r="B1332" t="s">
        <v>129</v>
      </c>
      <c r="C1332" t="s">
        <v>4</v>
      </c>
      <c r="D1332" t="s">
        <v>39</v>
      </c>
      <c r="G1332" t="s">
        <v>12</v>
      </c>
      <c r="H1332">
        <v>624</v>
      </c>
      <c r="I1332">
        <v>693</v>
      </c>
      <c r="J1332">
        <v>770</v>
      </c>
      <c r="K1332">
        <v>1100</v>
      </c>
      <c r="L1332" t="s">
        <v>37</v>
      </c>
      <c r="Q1332" t="str">
        <f t="shared" si="41"/>
        <v>twoday ABD3.3 Tekniker</v>
      </c>
      <c r="R1332">
        <f ca="1">IFERROR(ROUNDUP(H1332*Admin!$AE$4,0),"FKU")</f>
        <v>692</v>
      </c>
      <c r="S1332">
        <f ca="1">IFERROR(ROUNDUP(I1332*Admin!$AE$4,0),"FKU")</f>
        <v>769</v>
      </c>
      <c r="T1332">
        <f ca="1">IFERROR(ROUNDUP(J1332*Admin!$AE$4,0),"FKU")</f>
        <v>854</v>
      </c>
      <c r="U1332">
        <f ca="1">IFERROR(ROUNDUP(K1332*Admin!$AE$4,0),"FKU")</f>
        <v>1220</v>
      </c>
      <c r="V1332" t="str">
        <f>IFERROR(ROUNDUP(L1332*Avropsmottagare!$G$4,0),"FKU")</f>
        <v>FKU</v>
      </c>
      <c r="W1332">
        <f t="shared" si="42"/>
        <v>0</v>
      </c>
    </row>
    <row r="1333" spans="1:23" x14ac:dyDescent="0.35">
      <c r="A1333" t="s">
        <v>197</v>
      </c>
      <c r="B1333" t="s">
        <v>129</v>
      </c>
      <c r="C1333" t="s">
        <v>4</v>
      </c>
      <c r="D1333" t="s">
        <v>39</v>
      </c>
      <c r="G1333" t="s">
        <v>13</v>
      </c>
      <c r="H1333">
        <v>624</v>
      </c>
      <c r="I1333">
        <v>693</v>
      </c>
      <c r="J1333">
        <v>770</v>
      </c>
      <c r="K1333">
        <v>1100</v>
      </c>
      <c r="L1333" t="s">
        <v>37</v>
      </c>
      <c r="Q1333" t="str">
        <f t="shared" si="41"/>
        <v>twoday ABD3.4 Testare</v>
      </c>
      <c r="R1333">
        <f ca="1">IFERROR(ROUNDUP(H1333*Admin!$AE$4,0),"FKU")</f>
        <v>692</v>
      </c>
      <c r="S1333">
        <f ca="1">IFERROR(ROUNDUP(I1333*Admin!$AE$4,0),"FKU")</f>
        <v>769</v>
      </c>
      <c r="T1333">
        <f ca="1">IFERROR(ROUNDUP(J1333*Admin!$AE$4,0),"FKU")</f>
        <v>854</v>
      </c>
      <c r="U1333">
        <f ca="1">IFERROR(ROUNDUP(K1333*Admin!$AE$4,0),"FKU")</f>
        <v>1220</v>
      </c>
      <c r="V1333" t="str">
        <f>IFERROR(ROUNDUP(L1333*Avropsmottagare!$G$4,0),"FKU")</f>
        <v>FKU</v>
      </c>
      <c r="W1333">
        <f t="shared" si="42"/>
        <v>0</v>
      </c>
    </row>
    <row r="1334" spans="1:23" x14ac:dyDescent="0.35">
      <c r="A1334" t="s">
        <v>197</v>
      </c>
      <c r="B1334" t="s">
        <v>129</v>
      </c>
      <c r="C1334" t="s">
        <v>4</v>
      </c>
      <c r="D1334" t="s">
        <v>113</v>
      </c>
      <c r="G1334" t="s">
        <v>40</v>
      </c>
      <c r="H1334">
        <v>469</v>
      </c>
      <c r="I1334">
        <v>521</v>
      </c>
      <c r="J1334">
        <v>578</v>
      </c>
      <c r="K1334">
        <v>825</v>
      </c>
      <c r="L1334" t="s">
        <v>37</v>
      </c>
      <c r="Q1334" t="str">
        <f t="shared" si="41"/>
        <v>twoday ABD4.1 Enterprisearkitekt</v>
      </c>
      <c r="R1334">
        <f ca="1">IFERROR(ROUNDUP(H1334*Admin!$AE$4,0),"FKU")</f>
        <v>520</v>
      </c>
      <c r="S1334">
        <f ca="1">IFERROR(ROUNDUP(I1334*Admin!$AE$4,0),"FKU")</f>
        <v>578</v>
      </c>
      <c r="T1334">
        <f ca="1">IFERROR(ROUNDUP(J1334*Admin!$AE$4,0),"FKU")</f>
        <v>641</v>
      </c>
      <c r="U1334">
        <f ca="1">IFERROR(ROUNDUP(K1334*Admin!$AE$4,0),"FKU")</f>
        <v>915</v>
      </c>
      <c r="V1334" t="str">
        <f>IFERROR(ROUNDUP(L1334*Avropsmottagare!$G$4,0),"FKU")</f>
        <v>FKU</v>
      </c>
      <c r="W1334">
        <f t="shared" si="42"/>
        <v>0</v>
      </c>
    </row>
    <row r="1335" spans="1:23" x14ac:dyDescent="0.35">
      <c r="A1335" t="s">
        <v>197</v>
      </c>
      <c r="B1335" t="s">
        <v>129</v>
      </c>
      <c r="C1335" t="s">
        <v>4</v>
      </c>
      <c r="D1335" t="s">
        <v>113</v>
      </c>
      <c r="G1335" t="s">
        <v>41</v>
      </c>
      <c r="H1335">
        <v>469</v>
      </c>
      <c r="I1335">
        <v>521</v>
      </c>
      <c r="J1335">
        <v>578</v>
      </c>
      <c r="K1335">
        <v>825</v>
      </c>
      <c r="L1335" t="s">
        <v>37</v>
      </c>
      <c r="Q1335" t="str">
        <f t="shared" si="41"/>
        <v>twoday ABD4.2 Verksamhetsarkitekt</v>
      </c>
      <c r="R1335">
        <f ca="1">IFERROR(ROUNDUP(H1335*Admin!$AE$4,0),"FKU")</f>
        <v>520</v>
      </c>
      <c r="S1335">
        <f ca="1">IFERROR(ROUNDUP(I1335*Admin!$AE$4,0),"FKU")</f>
        <v>578</v>
      </c>
      <c r="T1335">
        <f ca="1">IFERROR(ROUNDUP(J1335*Admin!$AE$4,0),"FKU")</f>
        <v>641</v>
      </c>
      <c r="U1335">
        <f ca="1">IFERROR(ROUNDUP(K1335*Admin!$AE$4,0),"FKU")</f>
        <v>915</v>
      </c>
      <c r="V1335" t="str">
        <f>IFERROR(ROUNDUP(L1335*Avropsmottagare!$G$4,0),"FKU")</f>
        <v>FKU</v>
      </c>
      <c r="W1335">
        <f t="shared" si="42"/>
        <v>0</v>
      </c>
    </row>
    <row r="1336" spans="1:23" x14ac:dyDescent="0.35">
      <c r="A1336" t="s">
        <v>197</v>
      </c>
      <c r="B1336" t="s">
        <v>129</v>
      </c>
      <c r="C1336" t="s">
        <v>4</v>
      </c>
      <c r="D1336" t="s">
        <v>113</v>
      </c>
      <c r="G1336" t="s">
        <v>42</v>
      </c>
      <c r="H1336">
        <v>469</v>
      </c>
      <c r="I1336">
        <v>521</v>
      </c>
      <c r="J1336">
        <v>578</v>
      </c>
      <c r="K1336">
        <v>825</v>
      </c>
      <c r="L1336" t="s">
        <v>37</v>
      </c>
      <c r="Q1336" t="str">
        <f t="shared" si="41"/>
        <v>twoday ABD4.3 Lösningsarkitekt</v>
      </c>
      <c r="R1336">
        <f ca="1">IFERROR(ROUNDUP(H1336*Admin!$AE$4,0),"FKU")</f>
        <v>520</v>
      </c>
      <c r="S1336">
        <f ca="1">IFERROR(ROUNDUP(I1336*Admin!$AE$4,0),"FKU")</f>
        <v>578</v>
      </c>
      <c r="T1336">
        <f ca="1">IFERROR(ROUNDUP(J1336*Admin!$AE$4,0),"FKU")</f>
        <v>641</v>
      </c>
      <c r="U1336">
        <f ca="1">IFERROR(ROUNDUP(K1336*Admin!$AE$4,0),"FKU")</f>
        <v>915</v>
      </c>
      <c r="V1336" t="str">
        <f>IFERROR(ROUNDUP(L1336*Avropsmottagare!$G$4,0),"FKU")</f>
        <v>FKU</v>
      </c>
      <c r="W1336">
        <f t="shared" si="42"/>
        <v>0</v>
      </c>
    </row>
    <row r="1337" spans="1:23" x14ac:dyDescent="0.35">
      <c r="A1337" t="s">
        <v>197</v>
      </c>
      <c r="B1337" t="s">
        <v>129</v>
      </c>
      <c r="C1337" t="s">
        <v>4</v>
      </c>
      <c r="D1337" t="s">
        <v>113</v>
      </c>
      <c r="G1337" t="s">
        <v>43</v>
      </c>
      <c r="H1337">
        <v>469</v>
      </c>
      <c r="I1337">
        <v>521</v>
      </c>
      <c r="J1337">
        <v>578</v>
      </c>
      <c r="K1337">
        <v>825</v>
      </c>
      <c r="L1337" t="s">
        <v>37</v>
      </c>
      <c r="Q1337" t="str">
        <f t="shared" si="41"/>
        <v>twoday ABD4.4 Mjukvaruarkitekt</v>
      </c>
      <c r="R1337">
        <f ca="1">IFERROR(ROUNDUP(H1337*Admin!$AE$4,0),"FKU")</f>
        <v>520</v>
      </c>
      <c r="S1337">
        <f ca="1">IFERROR(ROUNDUP(I1337*Admin!$AE$4,0),"FKU")</f>
        <v>578</v>
      </c>
      <c r="T1337">
        <f ca="1">IFERROR(ROUNDUP(J1337*Admin!$AE$4,0),"FKU")</f>
        <v>641</v>
      </c>
      <c r="U1337">
        <f ca="1">IFERROR(ROUNDUP(K1337*Admin!$AE$4,0),"FKU")</f>
        <v>915</v>
      </c>
      <c r="V1337" t="str">
        <f>IFERROR(ROUNDUP(L1337*Avropsmottagare!$G$4,0),"FKU")</f>
        <v>FKU</v>
      </c>
      <c r="W1337">
        <f t="shared" si="42"/>
        <v>0</v>
      </c>
    </row>
    <row r="1338" spans="1:23" x14ac:dyDescent="0.35">
      <c r="A1338" t="s">
        <v>197</v>
      </c>
      <c r="B1338" t="s">
        <v>129</v>
      </c>
      <c r="C1338" t="s">
        <v>4</v>
      </c>
      <c r="D1338" t="s">
        <v>113</v>
      </c>
      <c r="G1338" t="s">
        <v>44</v>
      </c>
      <c r="H1338">
        <v>469</v>
      </c>
      <c r="I1338">
        <v>521</v>
      </c>
      <c r="J1338">
        <v>578</v>
      </c>
      <c r="K1338">
        <v>825</v>
      </c>
      <c r="L1338" t="s">
        <v>37</v>
      </c>
      <c r="Q1338" t="str">
        <f t="shared" si="41"/>
        <v>twoday ABD4.5 Infrastrukturarkitekt</v>
      </c>
      <c r="R1338">
        <f ca="1">IFERROR(ROUNDUP(H1338*Admin!$AE$4,0),"FKU")</f>
        <v>520</v>
      </c>
      <c r="S1338">
        <f ca="1">IFERROR(ROUNDUP(I1338*Admin!$AE$4,0),"FKU")</f>
        <v>578</v>
      </c>
      <c r="T1338">
        <f ca="1">IFERROR(ROUNDUP(J1338*Admin!$AE$4,0),"FKU")</f>
        <v>641</v>
      </c>
      <c r="U1338">
        <f ca="1">IFERROR(ROUNDUP(K1338*Admin!$AE$4,0),"FKU")</f>
        <v>915</v>
      </c>
      <c r="V1338" t="str">
        <f>IFERROR(ROUNDUP(L1338*Avropsmottagare!$G$4,0),"FKU")</f>
        <v>FKU</v>
      </c>
      <c r="W1338">
        <f t="shared" si="42"/>
        <v>0</v>
      </c>
    </row>
    <row r="1339" spans="1:23" x14ac:dyDescent="0.35">
      <c r="A1339" t="s">
        <v>197</v>
      </c>
      <c r="B1339" t="s">
        <v>129</v>
      </c>
      <c r="C1339" t="s">
        <v>4</v>
      </c>
      <c r="D1339" t="s">
        <v>114</v>
      </c>
      <c r="G1339" t="s">
        <v>14</v>
      </c>
      <c r="H1339">
        <v>469</v>
      </c>
      <c r="I1339">
        <v>521</v>
      </c>
      <c r="J1339">
        <v>578</v>
      </c>
      <c r="K1339">
        <v>825</v>
      </c>
      <c r="L1339" t="s">
        <v>37</v>
      </c>
      <c r="Q1339" t="str">
        <f t="shared" si="41"/>
        <v>twoday ABD5.1 Säkerhetsstrateg/Säkerhetsanalytiker</v>
      </c>
      <c r="R1339">
        <f ca="1">IFERROR(ROUNDUP(H1339*Admin!$AE$4,0),"FKU")</f>
        <v>520</v>
      </c>
      <c r="S1339">
        <f ca="1">IFERROR(ROUNDUP(I1339*Admin!$AE$4,0),"FKU")</f>
        <v>578</v>
      </c>
      <c r="T1339">
        <f ca="1">IFERROR(ROUNDUP(J1339*Admin!$AE$4,0),"FKU")</f>
        <v>641</v>
      </c>
      <c r="U1339">
        <f ca="1">IFERROR(ROUNDUP(K1339*Admin!$AE$4,0),"FKU")</f>
        <v>915</v>
      </c>
      <c r="V1339" t="str">
        <f>IFERROR(ROUNDUP(L1339*Avropsmottagare!$G$4,0),"FKU")</f>
        <v>FKU</v>
      </c>
      <c r="W1339">
        <f t="shared" si="42"/>
        <v>0</v>
      </c>
    </row>
    <row r="1340" spans="1:23" x14ac:dyDescent="0.35">
      <c r="A1340" t="s">
        <v>197</v>
      </c>
      <c r="B1340" t="s">
        <v>129</v>
      </c>
      <c r="C1340" t="s">
        <v>4</v>
      </c>
      <c r="D1340" t="s">
        <v>114</v>
      </c>
      <c r="G1340" t="s">
        <v>115</v>
      </c>
      <c r="H1340">
        <v>469</v>
      </c>
      <c r="I1340">
        <v>521</v>
      </c>
      <c r="J1340">
        <v>578</v>
      </c>
      <c r="K1340">
        <v>825</v>
      </c>
      <c r="L1340" t="s">
        <v>37</v>
      </c>
      <c r="Q1340" t="str">
        <f t="shared" si="41"/>
        <v>twoday ABD5.2 Risk Manager</v>
      </c>
      <c r="R1340">
        <f ca="1">IFERROR(ROUNDUP(H1340*Admin!$AE$4,0),"FKU")</f>
        <v>520</v>
      </c>
      <c r="S1340">
        <f ca="1">IFERROR(ROUNDUP(I1340*Admin!$AE$4,0),"FKU")</f>
        <v>578</v>
      </c>
      <c r="T1340">
        <f ca="1">IFERROR(ROUNDUP(J1340*Admin!$AE$4,0),"FKU")</f>
        <v>641</v>
      </c>
      <c r="U1340">
        <f ca="1">IFERROR(ROUNDUP(K1340*Admin!$AE$4,0),"FKU")</f>
        <v>915</v>
      </c>
      <c r="V1340" t="str">
        <f>IFERROR(ROUNDUP(L1340*Avropsmottagare!$G$4,0),"FKU")</f>
        <v>FKU</v>
      </c>
      <c r="W1340">
        <f t="shared" si="42"/>
        <v>0</v>
      </c>
    </row>
    <row r="1341" spans="1:23" x14ac:dyDescent="0.35">
      <c r="A1341" t="s">
        <v>197</v>
      </c>
      <c r="B1341" t="s">
        <v>129</v>
      </c>
      <c r="C1341" t="s">
        <v>4</v>
      </c>
      <c r="D1341" t="s">
        <v>114</v>
      </c>
      <c r="G1341" t="s">
        <v>15</v>
      </c>
      <c r="H1341">
        <v>469</v>
      </c>
      <c r="I1341">
        <v>521</v>
      </c>
      <c r="J1341">
        <v>578</v>
      </c>
      <c r="K1341">
        <v>825</v>
      </c>
      <c r="L1341" t="s">
        <v>37</v>
      </c>
      <c r="Q1341" t="str">
        <f t="shared" si="41"/>
        <v>twoday ABD5.3 Säkerhetstekniker</v>
      </c>
      <c r="R1341">
        <f ca="1">IFERROR(ROUNDUP(H1341*Admin!$AE$4,0),"FKU")</f>
        <v>520</v>
      </c>
      <c r="S1341">
        <f ca="1">IFERROR(ROUNDUP(I1341*Admin!$AE$4,0),"FKU")</f>
        <v>578</v>
      </c>
      <c r="T1341">
        <f ca="1">IFERROR(ROUNDUP(J1341*Admin!$AE$4,0),"FKU")</f>
        <v>641</v>
      </c>
      <c r="U1341">
        <f ca="1">IFERROR(ROUNDUP(K1341*Admin!$AE$4,0),"FKU")</f>
        <v>915</v>
      </c>
      <c r="V1341" t="str">
        <f>IFERROR(ROUNDUP(L1341*Avropsmottagare!$G$4,0),"FKU")</f>
        <v>FKU</v>
      </c>
      <c r="W1341">
        <f t="shared" si="42"/>
        <v>0</v>
      </c>
    </row>
    <row r="1342" spans="1:23" x14ac:dyDescent="0.35">
      <c r="A1342" t="s">
        <v>197</v>
      </c>
      <c r="B1342" t="s">
        <v>129</v>
      </c>
      <c r="C1342" t="s">
        <v>4</v>
      </c>
      <c r="D1342" t="s">
        <v>116</v>
      </c>
      <c r="G1342" t="s">
        <v>45</v>
      </c>
      <c r="H1342">
        <v>469</v>
      </c>
      <c r="I1342">
        <v>521</v>
      </c>
      <c r="J1342">
        <v>578</v>
      </c>
      <c r="K1342">
        <v>825</v>
      </c>
      <c r="L1342" t="s">
        <v>37</v>
      </c>
      <c r="Q1342" t="str">
        <f t="shared" si="41"/>
        <v>twoday ABD6.1 Webbstrateg</v>
      </c>
      <c r="R1342">
        <f ca="1">IFERROR(ROUNDUP(H1342*Admin!$AE$4,0),"FKU")</f>
        <v>520</v>
      </c>
      <c r="S1342">
        <f ca="1">IFERROR(ROUNDUP(I1342*Admin!$AE$4,0),"FKU")</f>
        <v>578</v>
      </c>
      <c r="T1342">
        <f ca="1">IFERROR(ROUNDUP(J1342*Admin!$AE$4,0),"FKU")</f>
        <v>641</v>
      </c>
      <c r="U1342">
        <f ca="1">IFERROR(ROUNDUP(K1342*Admin!$AE$4,0),"FKU")</f>
        <v>915</v>
      </c>
      <c r="V1342" t="str">
        <f>IFERROR(ROUNDUP(L1342*Avropsmottagare!$G$4,0),"FKU")</f>
        <v>FKU</v>
      </c>
      <c r="W1342">
        <f t="shared" si="42"/>
        <v>0</v>
      </c>
    </row>
    <row r="1343" spans="1:23" x14ac:dyDescent="0.35">
      <c r="A1343" t="s">
        <v>197</v>
      </c>
      <c r="B1343" t="s">
        <v>129</v>
      </c>
      <c r="C1343" t="s">
        <v>4</v>
      </c>
      <c r="D1343" t="s">
        <v>116</v>
      </c>
      <c r="G1343" t="s">
        <v>117</v>
      </c>
      <c r="H1343">
        <v>469</v>
      </c>
      <c r="I1343">
        <v>521</v>
      </c>
      <c r="J1343">
        <v>578</v>
      </c>
      <c r="K1343">
        <v>825</v>
      </c>
      <c r="L1343" t="s">
        <v>37</v>
      </c>
      <c r="Q1343" t="str">
        <f t="shared" si="41"/>
        <v>twoday ABD6.2 Interaktionsdesigner/Tillgänglighetsexpert</v>
      </c>
      <c r="R1343">
        <f ca="1">IFERROR(ROUNDUP(H1343*Admin!$AE$4,0),"FKU")</f>
        <v>520</v>
      </c>
      <c r="S1343">
        <f ca="1">IFERROR(ROUNDUP(I1343*Admin!$AE$4,0),"FKU")</f>
        <v>578</v>
      </c>
      <c r="T1343">
        <f ca="1">IFERROR(ROUNDUP(J1343*Admin!$AE$4,0),"FKU")</f>
        <v>641</v>
      </c>
      <c r="U1343">
        <f ca="1">IFERROR(ROUNDUP(K1343*Admin!$AE$4,0),"FKU")</f>
        <v>915</v>
      </c>
      <c r="V1343" t="str">
        <f>IFERROR(ROUNDUP(L1343*Avropsmottagare!$G$4,0),"FKU")</f>
        <v>FKU</v>
      </c>
      <c r="W1343">
        <f t="shared" si="42"/>
        <v>0</v>
      </c>
    </row>
    <row r="1344" spans="1:23" x14ac:dyDescent="0.35">
      <c r="A1344" t="s">
        <v>197</v>
      </c>
      <c r="B1344" t="s">
        <v>129</v>
      </c>
      <c r="C1344" t="s">
        <v>4</v>
      </c>
      <c r="D1344" t="s">
        <v>116</v>
      </c>
      <c r="G1344" t="s">
        <v>16</v>
      </c>
      <c r="H1344">
        <v>469</v>
      </c>
      <c r="I1344">
        <v>521</v>
      </c>
      <c r="J1344">
        <v>578</v>
      </c>
      <c r="K1344">
        <v>825</v>
      </c>
      <c r="L1344" t="s">
        <v>37</v>
      </c>
      <c r="Q1344" t="str">
        <f t="shared" si="41"/>
        <v>twoday ABD6.3 Grafisk formgivare</v>
      </c>
      <c r="R1344">
        <f ca="1">IFERROR(ROUNDUP(H1344*Admin!$AE$4,0),"FKU")</f>
        <v>520</v>
      </c>
      <c r="S1344">
        <f ca="1">IFERROR(ROUNDUP(I1344*Admin!$AE$4,0),"FKU")</f>
        <v>578</v>
      </c>
      <c r="T1344">
        <f ca="1">IFERROR(ROUNDUP(J1344*Admin!$AE$4,0),"FKU")</f>
        <v>641</v>
      </c>
      <c r="U1344">
        <f ca="1">IFERROR(ROUNDUP(K1344*Admin!$AE$4,0),"FKU")</f>
        <v>915</v>
      </c>
      <c r="V1344" t="str">
        <f>IFERROR(ROUNDUP(L1344*Avropsmottagare!$G$4,0),"FKU")</f>
        <v>FKU</v>
      </c>
      <c r="W1344">
        <f t="shared" si="42"/>
        <v>0</v>
      </c>
    </row>
    <row r="1345" spans="1:23" x14ac:dyDescent="0.35">
      <c r="A1345" t="s">
        <v>197</v>
      </c>
      <c r="B1345" t="s">
        <v>129</v>
      </c>
      <c r="C1345" t="s">
        <v>4</v>
      </c>
      <c r="D1345" t="s">
        <v>46</v>
      </c>
      <c r="G1345" t="s">
        <v>47</v>
      </c>
      <c r="H1345">
        <v>221</v>
      </c>
      <c r="I1345">
        <v>245</v>
      </c>
      <c r="J1345">
        <v>350</v>
      </c>
      <c r="K1345">
        <v>500</v>
      </c>
      <c r="L1345" t="s">
        <v>37</v>
      </c>
      <c r="Q1345" t="str">
        <f t="shared" si="41"/>
        <v>twoday ABD7.1 Teknikstöd – på plats</v>
      </c>
      <c r="R1345">
        <f ca="1">IFERROR(ROUNDUP(H1345*Admin!$AE$4,0),"FKU")</f>
        <v>246</v>
      </c>
      <c r="S1345">
        <f ca="1">IFERROR(ROUNDUP(I1345*Admin!$AE$4,0),"FKU")</f>
        <v>272</v>
      </c>
      <c r="T1345">
        <f ca="1">IFERROR(ROUNDUP(J1345*Admin!$AE$4,0),"FKU")</f>
        <v>389</v>
      </c>
      <c r="U1345">
        <f ca="1">IFERROR(ROUNDUP(K1345*Admin!$AE$4,0),"FKU")</f>
        <v>555</v>
      </c>
      <c r="V1345" t="str">
        <f>IFERROR(ROUNDUP(L1345*Avropsmottagare!$G$4,0),"FKU")</f>
        <v>FKU</v>
      </c>
      <c r="W1345">
        <f t="shared" si="42"/>
        <v>0</v>
      </c>
    </row>
  </sheetData>
  <sheetProtection algorithmName="SHA-512" hashValue="CCBouIe6k3RC9jhIRne9J/GWQwSeyujnR0XlEIX0W2dZNralUYVX7RUmkyrUe/kuHZiHxlC+KsUUJvDy4ulxJQ==" saltValue="UOpnXO+lqWHpCHBUcHVg7g==" spinCount="100000" sheet="1" objects="1" scenarios="1"/>
  <autoFilter ref="A1:V1345" xr:uid="{00000000-0009-0000-0000-000002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7</vt:i4>
      </vt:variant>
      <vt:variant>
        <vt:lpstr>Namngivna områden</vt:lpstr>
      </vt:variant>
      <vt:variant>
        <vt:i4>1</vt:i4>
      </vt:variant>
    </vt:vector>
  </HeadingPairs>
  <TitlesOfParts>
    <vt:vector size="8" baseType="lpstr">
      <vt:lpstr>Instruktioner</vt:lpstr>
      <vt:lpstr>Efterfrågat resursbehov</vt:lpstr>
      <vt:lpstr>Index Prissättning</vt:lpstr>
      <vt:lpstr>Avropsmottagare</vt:lpstr>
      <vt:lpstr>Admin</vt:lpstr>
      <vt:lpstr>Prislista 2026-05-01</vt:lpstr>
      <vt:lpstr>DB</vt:lpstr>
      <vt:lpstr>Avropsmottagare!Utskriftsområde</vt:lpstr>
    </vt:vector>
  </TitlesOfParts>
  <Company>Learningpoint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Olsson Tommy</dc:creator>
  <cp:lastModifiedBy>Olsson Tommy</cp:lastModifiedBy>
  <cp:lastPrinted>2018-09-27T12:33:52Z</cp:lastPrinted>
  <dcterms:created xsi:type="dcterms:W3CDTF">2012-03-28T06:48:30Z</dcterms:created>
  <dcterms:modified xsi:type="dcterms:W3CDTF">2026-05-06T12:29:38Z</dcterms:modified>
</cp:coreProperties>
</file>